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20" firstSheet="2" activeTab="2"/>
  </bookViews>
  <sheets>
    <sheet name="衔接资金台账1018" sheetId="1" r:id="rId1"/>
    <sheet name="衔接资金统计表" sheetId="2" r:id="rId2"/>
    <sheet name="2022年衔接资金项目完成情况统计表" sheetId="4" r:id="rId3"/>
  </sheets>
  <definedNames>
    <definedName name="_xlnm._FilterDatabase" localSheetId="0" hidden="1">衔接资金台账1018!$A$4:$XFB$69</definedName>
    <definedName name="_xlnm._FilterDatabase" localSheetId="2" hidden="1">'2022年衔接资金项目完成情况统计表'!$A$4:$AA$69</definedName>
    <definedName name="_xlnm.Print_Titles" localSheetId="0">衔接资金台账1018!$1:4</definedName>
    <definedName name="_xlnm.Print_Titles" localSheetId="2">'2022年衔接资金项目完成情况统计表'!$1:4</definedName>
  </definedNames>
  <calcPr calcId="144525"/>
</workbook>
</file>

<file path=xl/sharedStrings.xml><?xml version="1.0" encoding="utf-8"?>
<sst xmlns="http://schemas.openxmlformats.org/spreadsheetml/2006/main" count="1423" uniqueCount="369">
  <si>
    <t>白水县2022年度衔接资金项目台账</t>
  </si>
  <si>
    <t>序号</t>
  </si>
  <si>
    <t>项目
名称</t>
  </si>
  <si>
    <t>实施
地点</t>
  </si>
  <si>
    <t>建设内容</t>
  </si>
  <si>
    <t>建设
期限</t>
  </si>
  <si>
    <t>预期效益</t>
  </si>
  <si>
    <t>项目
实施
单位</t>
  </si>
  <si>
    <t>财政资金
支持环节</t>
  </si>
  <si>
    <t>项目类别</t>
  </si>
  <si>
    <t>财政资金计划下达文号</t>
  </si>
  <si>
    <t>是否招投标（公开招标、竞争性磋商、集体决议）</t>
  </si>
  <si>
    <t>是否公示</t>
  </si>
  <si>
    <t>是否开工</t>
  </si>
  <si>
    <t>开工日期</t>
  </si>
  <si>
    <t>施工单位</t>
  </si>
  <si>
    <t>标段</t>
  </si>
  <si>
    <t>中标价或合同价款（衔接资金部分）万元</t>
  </si>
  <si>
    <t>已拨付资金（万元）</t>
  </si>
  <si>
    <t>11月</t>
  </si>
  <si>
    <t>12月</t>
  </si>
  <si>
    <t>支付合计</t>
  </si>
  <si>
    <t>是否竣工</t>
  </si>
  <si>
    <t>验收情况</t>
  </si>
  <si>
    <t>结算价</t>
  </si>
  <si>
    <t>结算后拨付金额</t>
  </si>
  <si>
    <t>结余金额</t>
  </si>
  <si>
    <t>财政资金（万元）</t>
  </si>
  <si>
    <t>小计</t>
  </si>
  <si>
    <t>中央提前</t>
  </si>
  <si>
    <t>中央一批</t>
  </si>
  <si>
    <t>省级提前</t>
  </si>
  <si>
    <t>省级一批</t>
  </si>
  <si>
    <t>市级</t>
  </si>
  <si>
    <t>县级</t>
  </si>
  <si>
    <t>形象进度</t>
  </si>
  <si>
    <t>进度款</t>
  </si>
  <si>
    <t>是否验收</t>
  </si>
  <si>
    <t>验收时间</t>
  </si>
  <si>
    <t>2021年白水县水务局北塬、彭衙供水站产业用水安全巩固提升改造工程第二阶段项目</t>
  </si>
  <si>
    <t>北塬镇  史官镇</t>
  </si>
  <si>
    <r>
      <rPr>
        <sz val="12"/>
        <rFont val="仿宋"/>
        <charset val="134"/>
      </rPr>
      <t>产业供水站建设：1、更换上水管线（钢管DN150）1km；2、新建产业抽水泵房30m</t>
    </r>
    <r>
      <rPr>
        <sz val="12"/>
        <rFont val="宋体"/>
        <charset val="134"/>
      </rPr>
      <t>³</t>
    </r>
    <r>
      <rPr>
        <sz val="12"/>
        <rFont val="仿宋"/>
        <charset val="134"/>
      </rPr>
      <t>；3、新增水处理设备一台套；4、更换配电设备，消毒设备1台套;5、新建（彭衙水站）400m3产业蓄水池一座</t>
    </r>
  </si>
  <si>
    <t>2021年12月至2022年7月底</t>
  </si>
  <si>
    <t>巩固提升饮水、农田灌溉能力，受益农田318亩农户16105人</t>
  </si>
  <si>
    <t>白水县水务局</t>
  </si>
  <si>
    <t>财政全额支持</t>
  </si>
  <si>
    <t>产业发展类</t>
  </si>
  <si>
    <t>白财预函[2022]246</t>
  </si>
  <si>
    <t>公开招标</t>
  </si>
  <si>
    <t>是</t>
  </si>
  <si>
    <t>陕西中兰建筑工程有限公司</t>
  </si>
  <si>
    <t>否</t>
  </si>
  <si>
    <t>2021年白水县水务局石狮新村农村产业用水安全巩固提升工程第二阶段项目</t>
  </si>
  <si>
    <t>石狮村</t>
  </si>
  <si>
    <t>产业用水管道改造升级（PEφ25-PEφ90)1.2km，修建闸阀井2座，安装产业用水智能磁卡水表及水表井25套及消毒设备1台套</t>
  </si>
  <si>
    <t>巩固提升饮水、农田灌溉能力，受益农田40亩农户89人</t>
  </si>
  <si>
    <t>陕西大荔三河水利工程有限公司</t>
  </si>
  <si>
    <t>2021年白水县水务局鸭洼村农村产业用水安全巩固提升工程第二阶段项目</t>
  </si>
  <si>
    <t>鸭洼村</t>
  </si>
  <si>
    <t>铺设产业用水管道（PEφ25-PEφ90)12.8km，修建闸阀井35座，安装产业用水智能磁卡水表及水表井289套</t>
  </si>
  <si>
    <t>巩固提升饮水、农田灌溉能力，受益农田90亩农户1069人</t>
  </si>
  <si>
    <t>2021年白水县水务局康家卫村农村产业用水安全巩固提升工程第二阶段项目</t>
  </si>
  <si>
    <t>康家卫村</t>
  </si>
  <si>
    <t>铺设产业用水管道（PEφ25-PEφ90)14.5km，修建闸阀井51座</t>
  </si>
  <si>
    <t>巩固提升饮水、农田灌溉能力，受益农田178亩农户1917人</t>
  </si>
  <si>
    <t>西安驰奔建设工程有限公司</t>
  </si>
  <si>
    <t>2021年白水县水务局新庄村下荒地组农村产业用水安全巩固提升工程第二阶段项目</t>
  </si>
  <si>
    <t>新庄村下荒地组</t>
  </si>
  <si>
    <t>铺设产业用水管道（PEφ25-PEφ90)5.2km，修建闸阀井15座，安装产业用水智能磁卡水表及水表井149套</t>
  </si>
  <si>
    <t>巩固提升饮水、农田灌溉能力，受益农田80亩农户521人</t>
  </si>
  <si>
    <t>2021年白水县水务局林皋村南靠组农村产业用水安全巩固提升工程第二阶段项目</t>
  </si>
  <si>
    <t>林皋村南靠组</t>
  </si>
  <si>
    <t>修建100T产业蓄水池1座，配套围墙45米</t>
  </si>
  <si>
    <t>巩固提升饮水、农田灌溉能力，受益农田50亩农户210人</t>
  </si>
  <si>
    <t>2021年白水县水务局西固村田家河组农村产业用水安全巩固提升工程第二阶段项目</t>
  </si>
  <si>
    <t>西固村田家河组</t>
  </si>
  <si>
    <t>产业用水管道改造升级（PEφ25-PEφ90)4.3km，修建闸阀井9座，安装产业用水表井35套</t>
  </si>
  <si>
    <t>巩固提升饮水、农田灌溉能力，受益农田50亩农户74人</t>
  </si>
  <si>
    <t>2021年白水县水务局高西村普均组农村产业用水安全巩固提升工程第二阶段项目</t>
  </si>
  <si>
    <t>高西村普均组</t>
  </si>
  <si>
    <t>铺设产业用水管道（PEφ25-PEφ90)12.32km，修建闸阀井26座</t>
  </si>
  <si>
    <t>巩固提升饮水、农田灌溉能力，受益农田76亩农户599人</t>
  </si>
  <si>
    <t>2021年白水县水务局中塬村凉泉组农村产业用水安全巩固提升工程第二阶段项目</t>
  </si>
  <si>
    <t>中塬村凉泉组</t>
  </si>
  <si>
    <t>新打300米产业机井一眼,消毒设备3台套</t>
  </si>
  <si>
    <t>巩固提升饮水、农田灌溉能力，受益农田60亩农户380人</t>
  </si>
  <si>
    <t>陕西光明建设有限公司</t>
  </si>
  <si>
    <t>2021年白水县水务局四河村安河组农村产业用水安全巩固提升工程第二阶段项目</t>
  </si>
  <si>
    <t>四河村安河组</t>
  </si>
  <si>
    <t>铺设产业用水管道（PEφ25-PEφ90)8.6km，修建闸阀井16座，安装产业用水智能磁卡水表及水表井78套</t>
  </si>
  <si>
    <t>巩固提升饮水、农田灌溉能力，受益农田120亩农户215人</t>
  </si>
  <si>
    <t>2021年白水县水务局大杨村杨西尧组农村产业用水安全巩固提升工程第二阶段项目</t>
  </si>
  <si>
    <t>大杨村杨西尧组</t>
  </si>
  <si>
    <t>铺设产业用水管道（PEφ25-PEφ90)37.5km，修建闸阀井45座，安装产业用水智能磁卡水表及水表井120套</t>
  </si>
  <si>
    <t>巩固提升饮水、农田灌溉能力，受益农田180亩农户2413人</t>
  </si>
  <si>
    <t>陕西悦荷水利水电工程有限公司</t>
  </si>
  <si>
    <t>2021年白水县水务局渭南市白水县林皋水库中型灌区节水配套改造项目</t>
  </si>
  <si>
    <t>林皋镇、城关办、西固镇</t>
  </si>
  <si>
    <t>1、干渠工程：干渠总长度 28.05km，本次共计改造长度为 11.678km。包括(1)矩形渠加盖段，长度 0.768km，桩号 2+840～3+000、5+842～5+899、6+175～6+270 6+307～6+397、6+498～6+578、7+047～7+124、7+273～7+351、8+473～8+604。(2)隧洞段:隧洞段长度4.642km，其中:3+000～7+642。(3)弧底梯形渠段:改造段长度6.268km，其中:桩号 17+494～18+418.7、21+731.3～22+241.6、23+217～24+000、24+000～28+050。(4)干渠渠系建筑物改造18座。维修倒虹2座，桩号分别为17+763.599、18+302926；改造农桥5座，桩号分别为18+418.69、25+949、25+996.82、26+513.26、26+684.94p；节制分水闸2座，桩号为17+534.288、27+207.546；节制退水闸1座,桩号为6+000；量水堰4座，桩号为10+000、18+00024+000、28+000；跌水4座，桩号为21+812.87、22+236.34、25+935.7、26+051.49。
2、支渠衬砌改造工程:支渠总长度 65.52km，本次改造支渠长度为 9.533km。(1)拆除重建加四支渠U型渠道6.73km，桩号为0+000～6+730；(2)拆除重建五支渠U型渠道2.803 km，桩号为3+078.8～5+881.8</t>
  </si>
  <si>
    <t>2021年12月至2022年8月</t>
  </si>
  <si>
    <t>提高杜康镇、城关街道办、雷牙镇灌溉水利用系数，改善灌溉面积5万亩，降低灌区运行成本，增加灌区群众收入，受益脱贫户1113户3602人</t>
  </si>
  <si>
    <t>陕西元辰建设工程有限公司
陕西兴海水电工程有限公司
陕西三德实业有限公司
陕西禹辉建设工程有限公司</t>
  </si>
  <si>
    <t>2022年白水县农业农村局苹果新优品种推广项目</t>
  </si>
  <si>
    <t>全县</t>
  </si>
  <si>
    <t>1、全县新建新品种苹果园5000亩，每棵苗木按照单价的60%进行补助；                                    2、全县苹果园高接换优5000亩，1—2年生苗木按照每株9元进行补助，3年以上生苗木按照每株14元进行补助；               3、全县新建新品种示范园400亩，其中种植大户、社会化服务组织、龙头企业新建示范园对其扶持杆、节水灌溉、苗木、地布按照投资额的60%进行补助，一般农户按照苗木价格的60%进行补助</t>
  </si>
  <si>
    <t>2022年3月至2022年5月底</t>
  </si>
  <si>
    <t>通过品种改良，提升白水苹果品质，增加群众苹果产业收入，促进县域经济高质量发展；受益群众2285户7997人，其中脱贫户718户2298人</t>
  </si>
  <si>
    <t>白水县农业农村局</t>
  </si>
  <si>
    <t>陕西杰园建设工程有限公司、白水县笨笨工程服务有限责任公司、白水县李丰合苹果专业合作社</t>
  </si>
  <si>
    <t>2022年乡村振兴局监测户、脱贫户发展产业补助项目</t>
  </si>
  <si>
    <t>124个行政村</t>
  </si>
  <si>
    <t>对脱贫户发展产业新建果园、老园改造；养羊、育肥猪、养牛等产业发展项目进行补助</t>
  </si>
  <si>
    <t>2022年4月至2022年7月</t>
  </si>
  <si>
    <t>巩固脱贫攻坚成果，增加脱贫户经济收入，受益脱贫户500户1350人</t>
  </si>
  <si>
    <t>白水县乡村振兴局</t>
  </si>
  <si>
    <t>白财预函[2022]246  白财预函[2022]446  白财预函[2022]394</t>
  </si>
  <si>
    <t>各镇办</t>
  </si>
  <si>
    <t>2022年白水县小额信贷贴息（含互助资金协会贴息）</t>
  </si>
  <si>
    <t>解决脱贫户发展产业资金短缺，发放贷款2.805亿元，受益脱贫户4248户</t>
  </si>
  <si>
    <t>2022年4月至2022年8月</t>
  </si>
  <si>
    <t>巩固脱贫攻坚成果，助力脱贫群众发展产业，增加收入，受益脱贫户8010户28035人</t>
  </si>
  <si>
    <t>乡村振兴局</t>
  </si>
  <si>
    <t>2022年乡村振兴局涉农企业贴息项目</t>
  </si>
  <si>
    <t>涉农企业</t>
  </si>
  <si>
    <t>按照产业项目管理，对涉农企业带动脱贫户发展产业增收给予商业银行贷款贴息</t>
  </si>
  <si>
    <t>2022年4月至2022年10月</t>
  </si>
  <si>
    <t>巩固脱贫攻坚成果，通过企业带动增加脱贫户经济收入，受益脱贫户200户760人</t>
  </si>
  <si>
    <t>白财预函[2022]394</t>
  </si>
  <si>
    <t>2022年白水县雨露计划补助项目</t>
  </si>
  <si>
    <t>对就读中等职业学校、高职高专院校的脱贫户、脱贫不稳定户的学生家庭按照每生3000元/学年的标准进行补助</t>
  </si>
  <si>
    <t>2022年4月至2022年5月</t>
  </si>
  <si>
    <t>巩固脱贫攻坚成果，支持脱贫家庭学生完成学业，受益脱贫户520户520人</t>
  </si>
  <si>
    <t>其他类</t>
  </si>
  <si>
    <t>白财预函[2022]446白财预函[2022]394</t>
  </si>
  <si>
    <t>2021年白水县水毁产业设施修复第二阶段项目</t>
  </si>
  <si>
    <t>史官村、康家卫、大雷公村、小雷公村等83个行政村</t>
  </si>
  <si>
    <t>水毁路面拆除重建19035平方米，填埋土方73559立方米，护坡砌石1342立方米，修复渠道590米</t>
  </si>
  <si>
    <t>巩固脱贫攻坚成果，修复水毁设施，方便群众生产生活；受益群众8330户23240人，其中脱贫户1229户3498人</t>
  </si>
  <si>
    <t>白财预函[2022]246   白财预函[2022]446   白财预函[2022]245  白财预函[2022]480</t>
  </si>
  <si>
    <t>集体决议</t>
  </si>
  <si>
    <t>2022年乡村振兴局北塬镇却才村养殖场产业道路硬化建设项目</t>
  </si>
  <si>
    <t>却才村</t>
  </si>
  <si>
    <t>产业道路硬化长1550米，宽3.5米，厚18厘米</t>
  </si>
  <si>
    <t>巩固脱贫攻坚成果，方便群众生产，畅通生产资料运输；受益群众1556人，其中脱贫户94户356人</t>
  </si>
  <si>
    <t>白财预函[2022]480</t>
  </si>
  <si>
    <t>2022年乡村振兴局城关街道办小雷公村产业道路硬化项目</t>
  </si>
  <si>
    <t>小雷公村</t>
  </si>
  <si>
    <t>产业道路硬化长1530米，宽3.5米，厚18厘米</t>
  </si>
  <si>
    <t>巩固脱贫攻坚成果，方便群众生产，提高农产品运输能力；受益群众1834人，其中脱贫户145户452人</t>
  </si>
  <si>
    <t>竞争性磋商</t>
  </si>
  <si>
    <t>白水县鸿安建筑安装有限责任公司</t>
  </si>
  <si>
    <t>2022年乡村振兴局林皋镇云门村产业道路硬化项目</t>
  </si>
  <si>
    <t>云门村</t>
  </si>
  <si>
    <t>村产业道路硬化长2300米，宽3.5米，厚18厘米</t>
  </si>
  <si>
    <t>巩固脱贫攻坚成果，方便群众生产，提高农产品运输通行能力；受益群众2321人，其中脱贫户152户549人</t>
  </si>
  <si>
    <t>陕西源泉宏伟建设工程有限公司</t>
  </si>
  <si>
    <t>2022年乡村振兴局史官镇贺苏村产业灌溉渠道建设项目</t>
  </si>
  <si>
    <t>贺苏村</t>
  </si>
  <si>
    <t>新修400产业灌溉渠道3000米</t>
  </si>
  <si>
    <t>巩固脱贫攻坚成果，提升改善群众生产条件，方便农业灌溉；受益群众503人，其中脱贫户123户503人</t>
  </si>
  <si>
    <t>陕西璟耀建筑工程有限公司</t>
  </si>
  <si>
    <t>渭南市飞来峰工程有限公司</t>
  </si>
  <si>
    <t>2022年乡村振兴局西固镇故现村产业道路硬化项目</t>
  </si>
  <si>
    <t>故现村</t>
  </si>
  <si>
    <t>产业道路硬化长2500米，宽3.5米，厚16厘米</t>
  </si>
  <si>
    <t>巩固脱贫攻坚成果，方便群众生产，提高农产品运输通行能力；受益群众3257人，其中脱贫户117户442人</t>
  </si>
  <si>
    <t>白财预函[2022]247</t>
  </si>
  <si>
    <t>2022年乡村振兴局西固镇故现村农田灌溉渠道建设项目</t>
  </si>
  <si>
    <t>40型U水渠1500米；60型U水渠800米；200型pvc1500米；110型pvc600米；75型pvc500米</t>
  </si>
  <si>
    <t>巩固脱贫攻坚成果，提升改善群众生产条件，方便农业灌溉；受益群众3257人，其中脱贫户117户442人</t>
  </si>
  <si>
    <t>陕西澳卓建筑工程有限公司</t>
  </si>
  <si>
    <t>2022年乡村振兴局史官镇首居村产业道路建设项目</t>
  </si>
  <si>
    <t>首居村</t>
  </si>
  <si>
    <t>产业道路硬化1000米，宽3.5米，厚16厘米</t>
  </si>
  <si>
    <t>巩固脱贫攻坚成果，方便群众生产，提高农产品运输通行能力；受益群众1456人，其中脱贫户20户68人</t>
  </si>
  <si>
    <t>2022年白水县公益专岗工资补助</t>
  </si>
  <si>
    <t>在县域内开发公益专岗246个，用于解决脱贫劳动力就业问题，每人每月发放600元工资补贴</t>
  </si>
  <si>
    <t>2022年全年</t>
  </si>
  <si>
    <t>巩固脱贫攻坚成果，解决246名脱贫劳动力就业问题</t>
  </si>
  <si>
    <t>白水县人社局</t>
  </si>
  <si>
    <t>财政补助</t>
  </si>
  <si>
    <t>白财预函[2022]245</t>
  </si>
  <si>
    <t>人社局</t>
  </si>
  <si>
    <t>白水县城关街道办沟头排洪工程</t>
  </si>
  <si>
    <t>白水县城关街道办</t>
  </si>
  <si>
    <t>治理排洪沟30m，疏通检查井2座，治理排水涵洞1座，增设临时防汛排洪设施。</t>
  </si>
  <si>
    <t>2022年8月22日至2022年9月20日</t>
  </si>
  <si>
    <t>项目建成后可有效预防罕东铁路张坡段水毁段基础及沟头边坡滑塌，排除危房垮塌危险。</t>
  </si>
  <si>
    <t>陕西品源建设工程有限公司；
陕西嘉崇建设工程有限公司</t>
  </si>
  <si>
    <t>产业发展类合计</t>
  </si>
  <si>
    <t>2021年白水县水毁道路修复第二阶段项目</t>
  </si>
  <si>
    <t>巩固脱贫攻坚成果，修复水毁基础设施，方便群众生产生活；受益脱贫户8330户23240人，其中脱贫户1229户3498人</t>
  </si>
  <si>
    <t>基础设施类</t>
  </si>
  <si>
    <t>2022年乡村振兴局城关街道办小雷公村道路排水建设项目</t>
  </si>
  <si>
    <t>新修村巷道排水2000米</t>
  </si>
  <si>
    <t>巩固脱贫攻坚成果，改善群众生活条件；受益群众810人，其中脱贫户15户52人</t>
  </si>
  <si>
    <t>华阴现代农垦建筑工程有限公司</t>
  </si>
  <si>
    <t>2022年乡村振兴局雷牙镇刘家卓村环境提升项目</t>
  </si>
  <si>
    <t>刘家卓村</t>
  </si>
  <si>
    <t>栽植红叶李360株、樱花200株、白皮松200株，月季100株，油松360株、高山黄杨小苗5000株、红叶石楠5000株、冬青球50个、金叶榆5000株</t>
  </si>
  <si>
    <t>巩固脱贫攻坚成果，改善群众生活条件；受益群众700人，其中脱贫户32户90人</t>
  </si>
  <si>
    <t>白水县弘乔苗木繁育有限公司</t>
  </si>
  <si>
    <t>2022年白水县乡村振兴局林皋镇段塬村安装照明路灯项目</t>
  </si>
  <si>
    <t>段塬村</t>
  </si>
  <si>
    <t>安装太阳能照明路灯65盏</t>
  </si>
  <si>
    <t>巩固脱贫攻坚成果，改善群众生活条件；受益群众1865人，其中脱贫户141户530人</t>
  </si>
  <si>
    <t>白水县四通工程建设有限责任公司</t>
  </si>
  <si>
    <t>2021年白水县杜康镇石狮村乡村振兴重点村第二阶段项目</t>
  </si>
  <si>
    <t>续建600*600排水项目1681米，盖板8510块，800*800检查井63座、Φ160出户排水管2870米，隔油井172套，破损道路修复2650平方米，绿化3200平方米，农村综合服务设施建设等</t>
  </si>
  <si>
    <t>2022年4月至2022年6月</t>
  </si>
  <si>
    <t>巩固脱贫攻坚成果，改善农村整体面貌，推进文明乡村建设，提升群众幸福指数；受益群众1120人，其中脱贫户57户164人</t>
  </si>
  <si>
    <t>渭南市瑞佳建设有限公司</t>
  </si>
  <si>
    <t>4标段</t>
  </si>
  <si>
    <t>2021年白水县杜康镇大杨村乡村振兴重点村第二阶段项目</t>
  </si>
  <si>
    <t>大杨村</t>
  </si>
  <si>
    <t>续建600*600排水项目741米，盖板3056块，雨水篦子155个，Φ160出户排水管300米，1000*1000检查井34座，排水项目清淤2200米，隔油井310套，绿化1800平方米，农村综合服务设施建设等</t>
  </si>
  <si>
    <t>巩固脱贫攻坚成果，改善农村整体面貌，推进文明乡村建设，提升群众幸福指数；受益群众3851人，其中脱贫户185户630人</t>
  </si>
  <si>
    <t>8标段</t>
  </si>
  <si>
    <t>2021年白水县雷牙镇刘家卓村乡村振兴重点村第二阶段项目</t>
  </si>
  <si>
    <t>续建1000*1000检查井17座，排水项目清淤650米，雨水篦子130个，户前硬化3000平方米，绿化1240平方米，农村综合服务设施建设等</t>
  </si>
  <si>
    <t>巩固脱贫攻坚成果，改善农村整体面貌，推进文明乡村建设，提升群众幸福指数；受益群众1780人，其中脱贫户52户189人</t>
  </si>
  <si>
    <t>陕西秦禹尧建筑工程有限公司</t>
  </si>
  <si>
    <t>3标段</t>
  </si>
  <si>
    <t>2021年白水县林皋镇南马村乡村振兴重点村第二阶段项目</t>
  </si>
  <si>
    <t>南马村</t>
  </si>
  <si>
    <t>续建400*400排水项目819米，盖板2016块，雨水篦子189块，Φ160出户排水管1428米，隔油井286套，户前硬化4500平方米，绿化1800平方米，政策宣传及灾情预警平台建设，等农村人居环境设施改善</t>
  </si>
  <si>
    <t>巩固脱贫攻坚成果，改善农村整体面貌，推进文明乡村建设，提升群众幸福指数；受益群众2177人，其中脱贫户179户628人</t>
  </si>
  <si>
    <t>陕西宇航建设有限公司</t>
  </si>
  <si>
    <t>6标段</t>
  </si>
  <si>
    <t>2021年白水县林皋镇北马村乡村振兴重点村第二阶段项目</t>
  </si>
  <si>
    <t>北马村</t>
  </si>
  <si>
    <t>续建400*400排水项目1521米，600*600排水项目1009米，盖板4900块，隔油井335套，Φ160出户排水管1680米，1000*1000检查井36座，绿化1200平方米，户前硬化3000平方米，农村综合服务设施建设等</t>
  </si>
  <si>
    <t>巩固脱贫攻坚成果，改善农村整体面貌，推进文明乡村建设，提升群众幸福指数；受益群众1499人，其中脱贫户82户320人</t>
  </si>
  <si>
    <t>陕西志裕建设有限公司</t>
  </si>
  <si>
    <t>7标段</t>
  </si>
  <si>
    <t>2021年白水县林皋镇林皋村乡村振兴重点村第二阶段项目</t>
  </si>
  <si>
    <t>林皋村</t>
  </si>
  <si>
    <t>林皋村续建600*600排水项目526米，盖板1031块，雨水篦子324块，Φ160出户排水管4650米；赵尧村续建铺设Φ160出户排水管3300米，1000*1000检查井73座，户前硬化3000平方米政策宣传及灾情预警平台建设，等农村人居环境设施改善</t>
  </si>
  <si>
    <t>巩固脱贫攻坚成果，改善农村整体面貌，推进文明乡村建设，提升群众幸福指数；受益群众5188人，其中脱贫户380户1403人</t>
  </si>
  <si>
    <t>陕西金泰景观工程有限责任公司</t>
  </si>
  <si>
    <t>9标段</t>
  </si>
  <si>
    <t>2021年白水县史官镇史官村乡村振兴重点村第二阶段项目</t>
  </si>
  <si>
    <t>史官村</t>
  </si>
  <si>
    <t>续建隔油井25套，雨水篦子120个，1000*1000检查井28座，户前硬化3900平方米，绿化1560平方米，政策宣传及灾情预警平台建设，等农村人居环境设施改善</t>
  </si>
  <si>
    <t>巩固脱贫攻坚成果，改善农村整体面貌，推进文明乡村建设，提升群众幸福指数；受益群众2953人，其中脱贫户106户351人</t>
  </si>
  <si>
    <t>陕西信达建设有限公司</t>
  </si>
  <si>
    <t>2标段</t>
  </si>
  <si>
    <t>2021年白水县尧禾镇田家洼村乡村振兴重点村第二阶段项目</t>
  </si>
  <si>
    <t>田家洼村</t>
  </si>
  <si>
    <t>续建600*600排水项目970米，盖板3017块，Φ160出户排水管1135米，1000*1000检查井37座，道路拓宽10230平方米，农村综合服务设施建设等</t>
  </si>
  <si>
    <t>巩固脱贫攻坚成果，改善农村整体面貌，推进文明乡村建设，提升群众幸福指数；受益群众936人，其中脱贫户69户274人</t>
  </si>
  <si>
    <t>陕西量子建设工程有限公司</t>
  </si>
  <si>
    <t>5标段</t>
  </si>
  <si>
    <t>2021年白水县尧禾镇尧禾村乡村振兴重点村第二阶段项目</t>
  </si>
  <si>
    <t>尧禾村</t>
  </si>
  <si>
    <t>尧禾村续建1000*1000检查井23座，隔油井86套，雨水篦子145块，Φ160出户排水管760米，绿化1500平方米；满义村续建1000*100检查井85座，Φ160出户排水管720米,排水项目清淤930米，安装路缘石1037米，绿化2700平方米等</t>
  </si>
  <si>
    <t>巩固脱贫攻坚成果，改善农村整体面貌，推进文明乡村建设，提升群众幸福指数；受益群众3242人，其中脱贫户292户977人</t>
  </si>
  <si>
    <t>陕西时代秦德隆建设工程有限公司</t>
  </si>
  <si>
    <t>1标段</t>
  </si>
  <si>
    <t>2022年白水县农村安全饮水水质监测项目</t>
  </si>
  <si>
    <t>各行政村</t>
  </si>
  <si>
    <t>全县124个行政村农民饮水安全水质检测，认定水质检测点101处，共检测水样101份，每份水检测34项指标</t>
  </si>
  <si>
    <t>2022年4月底</t>
  </si>
  <si>
    <t>巩固脱贫攻坚成果，提高农村饮水安全质量，提升群众幸福指数；受益群众49259户15772人，其中脱贫户16477户57470人</t>
  </si>
  <si>
    <t>白水县疾控中心</t>
  </si>
  <si>
    <t>疾控中心</t>
  </si>
  <si>
    <t>2022年白水县偿还十三五易地扶贫搬迁贷款和地方政府债券利息项目</t>
  </si>
  <si>
    <t>涉及镇办</t>
  </si>
  <si>
    <t>偿还“十三五”期间政策规划内的易地扶贫搬迁贷款和调整规范后的地方政府债券本息</t>
  </si>
  <si>
    <t>2022年3月至2022年12月</t>
  </si>
  <si>
    <t>加快安置项目结（决）算审计和项目竣工验收，促进规范20个安置项目资产移交，防范化解政府债务风险隐患，减轻基层财政压力</t>
  </si>
  <si>
    <t>白水县移民（脱贫）搬迁工作办公室</t>
  </si>
  <si>
    <t>搬迁办</t>
  </si>
  <si>
    <t>2022年乡村振兴局雷牙镇北井头村重点村建设项目</t>
  </si>
  <si>
    <t>北井头村</t>
  </si>
  <si>
    <t>村道路硬化长1251米，宽4米，厚18厘米；新修400*400排水渠3359米，500*500排水渠500米，排水渠铺设盖板547米，检查井31座；铺设道牙石2789米；户前硬化523平方米，栽植树木210株，栽植绿篱3014平方米；安装照明路灯110盏；</t>
  </si>
  <si>
    <t>022年5月至2022年9月</t>
  </si>
  <si>
    <t>巩固脱贫攻坚成果，改善农村整体面貌，推进文明乡村建设，提升群众幸福指数；受益群众1927人，其中脱贫户106户338人</t>
  </si>
  <si>
    <t>陕西翊嘉仁建设工程有限公司 
陕西荣恒建设工程有限公司
垂天建设集团有限公司</t>
  </si>
  <si>
    <t>11标段
12标段
7标段</t>
  </si>
  <si>
    <t>2022年乡村振兴局杜康镇汉积村重点村建设项目</t>
  </si>
  <si>
    <t>汉积村</t>
  </si>
  <si>
    <t>村道路硬化1028平方米，铺设道牙石8500米，户前硬化890平方米，新修晾晒场1625平方米，栽植树木56株，栽植绿篱2844平方米，安装照明路灯6盏；</t>
  </si>
  <si>
    <t>2022年5月至2022年9月</t>
  </si>
  <si>
    <t>巩固脱贫攻坚成果，改善农村整体面貌，推进文明乡村建设，提升群众幸福指数；受益群众1110人，其中脱贫户88户331人</t>
  </si>
  <si>
    <t>陕西杰园建设工程有限公司
陕西致和嘉业建筑工程有限公司 
陕西金博凯业建设工程有限公司</t>
  </si>
  <si>
    <t>10标段
15标段
6标段</t>
  </si>
  <si>
    <t>2022年乡村振兴局史官镇丰乐村重点村建设项目</t>
  </si>
  <si>
    <t>丰乐村</t>
  </si>
  <si>
    <t>村道路硬化3500平方米，厚18厘米，铺设道牙石6140米，新修400*400排水渠100米，排水渠铺设盖板650米，检查井7座；户前硬化7483平方米，栽植树木184株，栽植绿篱2303平方米；</t>
  </si>
  <si>
    <t>巩固脱贫攻坚成果，改善农村整体面貌，推进文明乡村建设，提升群众幸福指数；受益群众2192人，其中脱贫户51户149人</t>
  </si>
  <si>
    <t xml:space="preserve">渭南市瑞佳建设有限公司
新瑞建设有限公司 </t>
  </si>
  <si>
    <t>19标段
20标段</t>
  </si>
  <si>
    <t>2022年乡村振兴局尧禾镇新武村重点村建设项目</t>
  </si>
  <si>
    <t>新武村</t>
  </si>
  <si>
    <t>村道路硬化1223平方米，铺设道牙石5082米，新修400*400排水渠1419米，500*500排水渠1558米，检查井30座，户前硬化550平方米，安装照明路灯46盏，栽植树木327株，栽植绿篱2407平方米；</t>
  </si>
  <si>
    <t>巩固脱贫攻坚成果，改善农村整体面貌，推进文明乡村建设，提升群众幸福指数；受益群众1906人，其中脱贫户172户540人</t>
  </si>
  <si>
    <t>垂天建设集团有限公司
白水县鸿安建筑安装有限责任公司
陕西金博凯业建设工程有限公司</t>
  </si>
  <si>
    <t>16标段
17标段
6标段</t>
  </si>
  <si>
    <t>2022年乡村振兴局城关街道办西文化村重点村建设项目</t>
  </si>
  <si>
    <t>西文化村</t>
  </si>
  <si>
    <t>村道路硬化1740平方米，铺设道牙石1953米，安装照明路灯140盏，户前硬化255平方米，新修400*400排水渠4894米，排水渠铺设盖板9788块，栽植树木271株，栽植绿篱1172平方米；</t>
  </si>
  <si>
    <t>巩固脱贫攻坚成果，改善农村整体面貌，推进文明乡村建设，提升群众幸福指数；受益群众1295人，其中脱贫户59户206人</t>
  </si>
  <si>
    <t>陕西朝扬建设工程有限公司
陕西迪创建设工程有限公司
垂天建设集团有限公司
陕西先河水利工程有限公司</t>
  </si>
  <si>
    <t>2标段
3标段
7标段
9标段</t>
  </si>
  <si>
    <t>白财预函[2022]446</t>
  </si>
  <si>
    <t>2022年乡村振兴局西固镇器休村重点村建设项目</t>
  </si>
  <si>
    <t>器休村</t>
  </si>
  <si>
    <t>村道路硬化7500平方米，铺设道牙石6388米，新修晾晒场2575平方米，户前硬化1000平方米，安装照明路灯38盏，栽植树木266株，栽植绿篱1950平方米；</t>
  </si>
  <si>
    <t>巩固脱贫攻坚成果，改善农村整体面貌，推进文明乡村建设，提升群众幸福指数；受益群众2268人，其中脱贫户202户772人</t>
  </si>
  <si>
    <t>华阴市建筑工程公司
陕西金博凯业建设工程有限公司</t>
  </si>
  <si>
    <t xml:space="preserve"> 1标段
6标段</t>
  </si>
  <si>
    <t>白水县2022年易地搬迁安置点灾后修复项目</t>
  </si>
  <si>
    <t>涉及乡镇6个易地搬迁安置点</t>
  </si>
  <si>
    <t>修复尧禾安置点台阶91m宽2.5m，修复围墙塌陷长12m高2.5m；修复北塬安置点损毁道路长度11m，宽度4m，面积44㎡；修复史官镇安置点破裂台阶150㎡；修复西固安置点围墙塌陷长度63m，高度4m，铺设排水管网670m及相关配套设施；雷牙镇安置点修复损毁道路172.5㎡，更换道牙157m，修复排水管12m，住户地面修复70㎡，安装地下排水设施1套。</t>
  </si>
  <si>
    <t>2022年10月初至2022年11月</t>
  </si>
  <si>
    <t>巩固提升已脱贫户1159户，4160人，改善安置点群众生活环境，提高群众易地扶贫搬迁工作满意度。</t>
  </si>
  <si>
    <t>发改局</t>
  </si>
  <si>
    <t>2022年乡村振兴局项目管理费</t>
  </si>
  <si>
    <t>用于巩固脱贫攻坚成果同乡村振兴有效衔接规划编制、项目评估、检查验收、成果宣传、档案管理、项目勘察设计、招标采购、项目监理等，项目公示公告、报账管理以及发生的印刷费等</t>
  </si>
  <si>
    <t>2022年</t>
  </si>
  <si>
    <t>规范项目管理，促进脱贫攻坚成果巩固及乡村振兴衔接资金项目顺利实施，发挥财政衔接资金效益，巩固脱贫攻坚成果有效衔接乡村振兴</t>
  </si>
  <si>
    <t>2022年乡村振兴城关街道办张坡村重点村建设项目</t>
  </si>
  <si>
    <t>张坡村</t>
  </si>
  <si>
    <t>村道路硬化1700平方米，厚18厘米；铺设道牙石750米，新修晾晒场2270平方米，户前硬化870平方米，新修400*400排水渠570米，DN500排水管道760米，排水渠铺设盖板1066块，检查井44座，安装照明路灯66盏，栽植树木140株，栽植绿篱1550平方米。</t>
  </si>
  <si>
    <t>2022年9月至2022年12月</t>
  </si>
  <si>
    <t>巩固脱贫攻坚成果，改善农村整体面貌，推进文明乡村建设，提升群众幸福指数。受益群众3242人，其中脱贫户292户977人</t>
  </si>
  <si>
    <t>陕西朝扬建设工程有限公司
陕西金博凯业建设工程有限公司</t>
  </si>
  <si>
    <t>2标段
6标段</t>
  </si>
  <si>
    <t>2022年乡村振兴局西固镇西固村重点村建设项目</t>
  </si>
  <si>
    <t>西固村</t>
  </si>
  <si>
    <t>村道路硬化2620米，宽3.5米，厚18厘米，铺设道牙石2910米，户前硬化1100平方米，新修400*400排水渠3067米，检查井31座，安装照明路灯68盏，栽植树木297株，栽植绿篱1790平方米。</t>
  </si>
  <si>
    <t>渭南市华州区城乡建设开发工程公司
陕西博德景观建设有限公司
陕西致和嘉业建筑工程有限公司 
陕西金博凯业建设工程有限公司</t>
  </si>
  <si>
    <t>13标段
14标段
15标段
6标段</t>
  </si>
  <si>
    <t>2022年乡村振兴局北塬镇杨武村重点村建设项目</t>
  </si>
  <si>
    <t>杨武村</t>
  </si>
  <si>
    <t>村道路硬化585平方米，厚18厘米；铺设道牙石8446米，新修晾晒场2000平方米，户前硬化868平方米，新修400*400排水渠3922米，排水渠铺设盖板7850块，安装照明路灯137盏，栽植树木539株，栽植绿篱3250平方米。</t>
  </si>
  <si>
    <t>圣鑫建设集团有限公司
沪大建设有限公司 
陕西金博凯业建设工程有限公司</t>
  </si>
  <si>
    <t>5标段
21标段
6标段</t>
  </si>
  <si>
    <t>2022年林业局新卓国有林场2022年中央财政乡村振兴补助资金基础设施巩固提升项目</t>
  </si>
  <si>
    <t>新卓村</t>
  </si>
  <si>
    <t>完善提升重点工区道路、水、电等基础设施薄弱基础设施，有效提高林场管理能力</t>
  </si>
  <si>
    <t>巩固脱贫攻坚成果，改善国有林场整体面貌，提升群众幸福指数。</t>
  </si>
  <si>
    <t>白水县林业局</t>
  </si>
  <si>
    <t>白财预函【2022】833</t>
  </si>
  <si>
    <t>基础设施类合计</t>
  </si>
  <si>
    <t>总         计</t>
  </si>
  <si>
    <t>2022年衔接资金统计表</t>
  </si>
  <si>
    <t>部门</t>
  </si>
  <si>
    <t>项目个数</t>
  </si>
  <si>
    <t>开工项目个数</t>
  </si>
  <si>
    <t>完工项目个数</t>
  </si>
  <si>
    <t>资金总数（万元）</t>
  </si>
  <si>
    <t>系统标注支出金额（万元）</t>
  </si>
  <si>
    <t>实际支出金额（万元）</t>
  </si>
  <si>
    <t>备注</t>
  </si>
  <si>
    <t>农村农业局</t>
  </si>
  <si>
    <t>水务局</t>
  </si>
  <si>
    <t>移民办</t>
  </si>
  <si>
    <t>林业局</t>
  </si>
  <si>
    <t>合计</t>
  </si>
  <si>
    <t>白水县2022年度财政衔接补助资金项目完成情况统计表</t>
  </si>
  <si>
    <t>财政资金计划下达文号及时间</t>
  </si>
  <si>
    <t>是否招投标</t>
  </si>
  <si>
    <t>完成情况</t>
  </si>
  <si>
    <t>已完成</t>
  </si>
  <si>
    <t>杜康镇</t>
  </si>
  <si>
    <t>已开工</t>
  </si>
  <si>
    <t>管护站房屋维修，场部房屋维修等项目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</si>
</sst>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00;[Red]0.00"/>
  </numFmts>
  <fonts count="38">
    <font>
      <sz val="12"/>
      <name val="宋体"/>
      <charset val="134"/>
    </font>
    <font>
      <sz val="10"/>
      <name val="宋体"/>
      <charset val="134"/>
    </font>
    <font>
      <b/>
      <sz val="12"/>
      <name val="宋体"/>
      <charset val="134"/>
    </font>
    <font>
      <b/>
      <sz val="10"/>
      <name val="宋体"/>
      <charset val="134"/>
    </font>
    <font>
      <sz val="12"/>
      <name val="仿宋"/>
      <charset val="134"/>
    </font>
    <font>
      <b/>
      <sz val="18"/>
      <name val="黑体"/>
      <charset val="134"/>
    </font>
    <font>
      <b/>
      <sz val="11"/>
      <name val="宋体"/>
      <charset val="134"/>
    </font>
    <font>
      <sz val="9"/>
      <name val="宋体"/>
      <charset val="134"/>
    </font>
    <font>
      <b/>
      <sz val="12"/>
      <name val="仿宋"/>
      <charset val="134"/>
    </font>
    <font>
      <sz val="11"/>
      <name val="黑体"/>
      <charset val="134"/>
    </font>
    <font>
      <b/>
      <sz val="14"/>
      <name val="黑体"/>
      <charset val="134"/>
    </font>
    <font>
      <b/>
      <sz val="14"/>
      <name val="宋体"/>
      <charset val="134"/>
    </font>
    <font>
      <sz val="14"/>
      <name val="宋体"/>
      <charset val="134"/>
    </font>
    <font>
      <sz val="14"/>
      <name val="仿宋"/>
      <charset val="134"/>
    </font>
    <font>
      <sz val="11"/>
      <name val="宋体"/>
      <charset val="134"/>
    </font>
    <font>
      <b/>
      <sz val="14"/>
      <name val="仿宋"/>
      <charset val="134"/>
    </font>
    <font>
      <sz val="14"/>
      <name val="方正小标宋简体"/>
      <charset val="134"/>
    </font>
    <font>
      <sz val="18"/>
      <name val="方正小标宋简体"/>
      <charset val="134"/>
    </font>
    <font>
      <sz val="12"/>
      <color indexed="8"/>
      <name val="宋体"/>
      <charset val="134"/>
    </font>
    <font>
      <sz val="11"/>
      <color indexed="8"/>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19" fillId="0" borderId="0" applyFont="0" applyFill="0" applyBorder="0" applyAlignment="0" applyProtection="0">
      <alignment vertical="center"/>
    </xf>
    <xf numFmtId="0" fontId="23" fillId="5"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7" applyNumberFormat="0" applyFont="0" applyAlignment="0" applyProtection="0">
      <alignment vertical="center"/>
    </xf>
    <xf numFmtId="0" fontId="23" fillId="6"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23" fillId="8" borderId="0" applyNumberFormat="0" applyBorder="0" applyAlignment="0" applyProtection="0">
      <alignment vertical="center"/>
    </xf>
    <xf numFmtId="0" fontId="26" fillId="0" borderId="9" applyNumberFormat="0" applyFill="0" applyAlignment="0" applyProtection="0">
      <alignment vertical="center"/>
    </xf>
    <xf numFmtId="0" fontId="23" fillId="4" borderId="0" applyNumberFormat="0" applyBorder="0" applyAlignment="0" applyProtection="0">
      <alignment vertical="center"/>
    </xf>
    <xf numFmtId="0" fontId="32" fillId="3" borderId="10" applyNumberFormat="0" applyAlignment="0" applyProtection="0">
      <alignment vertical="center"/>
    </xf>
    <xf numFmtId="0" fontId="33" fillId="3" borderId="6" applyNumberFormat="0" applyAlignment="0" applyProtection="0">
      <alignment vertical="center"/>
    </xf>
    <xf numFmtId="0" fontId="34" fillId="9" borderId="11" applyNumberFormat="0" applyAlignment="0" applyProtection="0">
      <alignment vertical="center"/>
    </xf>
    <xf numFmtId="0" fontId="20" fillId="10" borderId="0" applyNumberFormat="0" applyBorder="0" applyAlignment="0" applyProtection="0">
      <alignment vertical="center"/>
    </xf>
    <xf numFmtId="0" fontId="23" fillId="11" borderId="0" applyNumberFormat="0" applyBorder="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12" borderId="0" applyNumberFormat="0" applyBorder="0" applyAlignment="0" applyProtection="0">
      <alignment vertical="center"/>
    </xf>
    <xf numFmtId="0" fontId="22" fillId="13" borderId="0" applyNumberFormat="0" applyBorder="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3" fillId="15" borderId="0" applyNumberFormat="0" applyBorder="0" applyAlignment="0" applyProtection="0">
      <alignment vertical="center"/>
    </xf>
    <xf numFmtId="0" fontId="20" fillId="8"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0" fillId="8" borderId="0" applyNumberFormat="0" applyBorder="0" applyAlignment="0" applyProtection="0">
      <alignment vertical="center"/>
    </xf>
    <xf numFmtId="0" fontId="23" fillId="15" borderId="0" applyNumberFormat="0" applyBorder="0" applyAlignment="0" applyProtection="0">
      <alignment vertical="center"/>
    </xf>
  </cellStyleXfs>
  <cellXfs count="99">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lignment vertical="center"/>
    </xf>
    <xf numFmtId="0" fontId="9"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0" fillId="0" borderId="1" xfId="0" applyNumberFormat="1" applyFont="1" applyFill="1" applyBorder="1">
      <alignment vertical="center"/>
    </xf>
    <xf numFmtId="178" fontId="8"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lignment vertical="center"/>
    </xf>
    <xf numFmtId="178" fontId="7" fillId="0" borderId="1" xfId="0" applyNumberFormat="1" applyFont="1" applyFill="1" applyBorder="1" applyAlignment="1">
      <alignment horizontal="center" vertical="center"/>
    </xf>
    <xf numFmtId="178" fontId="4"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10" fillId="0" borderId="0" xfId="0" applyFont="1" applyFill="1" applyAlignment="1">
      <alignment vertical="center" wrapText="1"/>
    </xf>
    <xf numFmtId="0" fontId="8" fillId="0" borderId="1" xfId="0" applyFont="1" applyFill="1" applyBorder="1" applyAlignment="1">
      <alignment horizontal="center" vertical="center"/>
    </xf>
    <xf numFmtId="179" fontId="2" fillId="0" borderId="1"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10" fontId="0" fillId="0" borderId="0" xfId="0" applyNumberFormat="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0" xfId="0" applyFont="1" applyFill="1" applyBorder="1" applyAlignment="1">
      <alignment horizontal="center" vertical="center"/>
    </xf>
    <xf numFmtId="178" fontId="12" fillId="0" borderId="0" xfId="0" applyNumberFormat="1"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xf>
    <xf numFmtId="0" fontId="14" fillId="0" borderId="0" xfId="0" applyFont="1" applyFill="1" applyAlignment="1">
      <alignment horizontal="center" vertical="center"/>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vertical="center" wrapText="1"/>
    </xf>
    <xf numFmtId="178" fontId="10"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10" fontId="17" fillId="0" borderId="0" xfId="11" applyNumberFormat="1" applyFont="1" applyFill="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xf>
    <xf numFmtId="178" fontId="13" fillId="0" borderId="2" xfId="0" applyNumberFormat="1"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8" fontId="13" fillId="0" borderId="4"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8" fillId="0" borderId="5" xfId="0" applyFont="1" applyFill="1" applyBorder="1" applyAlignment="1">
      <alignment horizontal="center" vertical="center"/>
    </xf>
    <xf numFmtId="0" fontId="12" fillId="0" borderId="0" xfId="0" applyFont="1" applyFill="1">
      <alignment vertical="center"/>
    </xf>
    <xf numFmtId="178" fontId="15" fillId="0" borderId="1" xfId="0" applyNumberFormat="1" applyFont="1" applyFill="1" applyBorder="1" applyAlignment="1">
      <alignment horizontal="center" vertical="center" wrapText="1"/>
    </xf>
    <xf numFmtId="0" fontId="11" fillId="0" borderId="0" xfId="0" applyFont="1" applyFill="1">
      <alignment vertical="center"/>
    </xf>
    <xf numFmtId="0" fontId="2" fillId="0" borderId="1" xfId="0" applyFont="1" applyFill="1" applyBorder="1">
      <alignment vertical="center"/>
    </xf>
    <xf numFmtId="0" fontId="6"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9" fontId="12" fillId="0" borderId="1" xfId="0" applyNumberFormat="1" applyFont="1" applyFill="1" applyBorder="1">
      <alignment vertical="center"/>
    </xf>
    <xf numFmtId="9" fontId="0" fillId="0" borderId="1" xfId="0" applyNumberFormat="1" applyFont="1" applyFill="1" applyBorder="1">
      <alignment vertical="center"/>
    </xf>
    <xf numFmtId="178" fontId="11" fillId="0" borderId="1" xfId="0" applyNumberFormat="1" applyFont="1" applyFill="1" applyBorder="1" applyAlignment="1">
      <alignment horizontal="center" vertical="center" wrapText="1"/>
    </xf>
    <xf numFmtId="0" fontId="11" fillId="0" borderId="1" xfId="0" applyFont="1" applyFill="1" applyBorder="1">
      <alignment vertical="center"/>
    </xf>
    <xf numFmtId="0" fontId="3" fillId="0" borderId="1" xfId="0" applyFont="1" applyFill="1" applyBorder="1">
      <alignment vertical="center"/>
    </xf>
    <xf numFmtId="179" fontId="1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68</xdr:row>
      <xdr:rowOff>0</xdr:rowOff>
    </xdr:from>
    <xdr:to>
      <xdr:col>6</xdr:col>
      <xdr:colOff>57150</xdr:colOff>
      <xdr:row>69</xdr:row>
      <xdr:rowOff>228600</xdr:rowOff>
    </xdr:to>
    <xdr:pic>
      <xdr:nvPicPr>
        <xdr:cNvPr id="1025" name="Picture 1" descr="clip_image3376"/>
        <xdr:cNvPicPr>
          <a:picLocks noChangeAspect="1"/>
        </xdr:cNvPicPr>
      </xdr:nvPicPr>
      <xdr:blipFill>
        <a:blip r:embed="rId1">
          <a:lum/>
        </a:blip>
        <a:stretch>
          <a:fillRect/>
        </a:stretch>
      </xdr:blipFill>
      <xdr:spPr>
        <a:xfrm>
          <a:off x="4400550" y="60093225"/>
          <a:ext cx="57150" cy="228600"/>
        </a:xfrm>
        <a:prstGeom prst="rect">
          <a:avLst/>
        </a:prstGeom>
        <a:noFill/>
        <a:ln w="9525">
          <a:noFill/>
        </a:ln>
      </xdr:spPr>
    </xdr:pic>
    <xdr:clientData/>
  </xdr:twoCellAnchor>
  <xdr:twoCellAnchor editAs="oneCell">
    <xdr:from>
      <xdr:col>5</xdr:col>
      <xdr:colOff>66675</xdr:colOff>
      <xdr:row>68</xdr:row>
      <xdr:rowOff>0</xdr:rowOff>
    </xdr:from>
    <xdr:to>
      <xdr:col>6</xdr:col>
      <xdr:colOff>9525</xdr:colOff>
      <xdr:row>69</xdr:row>
      <xdr:rowOff>228600</xdr:rowOff>
    </xdr:to>
    <xdr:pic>
      <xdr:nvPicPr>
        <xdr:cNvPr id="1026" name="Picture 2" descr="clip_image3377"/>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152400</xdr:colOff>
      <xdr:row>68</xdr:row>
      <xdr:rowOff>0</xdr:rowOff>
    </xdr:from>
    <xdr:to>
      <xdr:col>6</xdr:col>
      <xdr:colOff>9525</xdr:colOff>
      <xdr:row>69</xdr:row>
      <xdr:rowOff>228600</xdr:rowOff>
    </xdr:to>
    <xdr:pic>
      <xdr:nvPicPr>
        <xdr:cNvPr id="1027" name="Picture 3" descr="clip_image3378"/>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228600</xdr:colOff>
      <xdr:row>68</xdr:row>
      <xdr:rowOff>0</xdr:rowOff>
    </xdr:from>
    <xdr:to>
      <xdr:col>6</xdr:col>
      <xdr:colOff>9525</xdr:colOff>
      <xdr:row>69</xdr:row>
      <xdr:rowOff>228600</xdr:rowOff>
    </xdr:to>
    <xdr:pic>
      <xdr:nvPicPr>
        <xdr:cNvPr id="1028" name="Picture 4" descr="clip_image3379"/>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295275</xdr:colOff>
      <xdr:row>68</xdr:row>
      <xdr:rowOff>0</xdr:rowOff>
    </xdr:from>
    <xdr:to>
      <xdr:col>6</xdr:col>
      <xdr:colOff>9525</xdr:colOff>
      <xdr:row>69</xdr:row>
      <xdr:rowOff>228600</xdr:rowOff>
    </xdr:to>
    <xdr:pic>
      <xdr:nvPicPr>
        <xdr:cNvPr id="1029" name="Picture 5" descr="clip_image3380"/>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371475</xdr:colOff>
      <xdr:row>68</xdr:row>
      <xdr:rowOff>0</xdr:rowOff>
    </xdr:from>
    <xdr:to>
      <xdr:col>6</xdr:col>
      <xdr:colOff>9525</xdr:colOff>
      <xdr:row>69</xdr:row>
      <xdr:rowOff>228600</xdr:rowOff>
    </xdr:to>
    <xdr:pic>
      <xdr:nvPicPr>
        <xdr:cNvPr id="1030" name="Picture 6" descr="clip_image3381"/>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457200</xdr:colOff>
      <xdr:row>68</xdr:row>
      <xdr:rowOff>0</xdr:rowOff>
    </xdr:from>
    <xdr:to>
      <xdr:col>6</xdr:col>
      <xdr:colOff>9525</xdr:colOff>
      <xdr:row>69</xdr:row>
      <xdr:rowOff>228600</xdr:rowOff>
    </xdr:to>
    <xdr:pic>
      <xdr:nvPicPr>
        <xdr:cNvPr id="1031" name="Picture 7" descr="clip_image3383"/>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523875</xdr:colOff>
      <xdr:row>68</xdr:row>
      <xdr:rowOff>0</xdr:rowOff>
    </xdr:from>
    <xdr:to>
      <xdr:col>6</xdr:col>
      <xdr:colOff>9525</xdr:colOff>
      <xdr:row>69</xdr:row>
      <xdr:rowOff>228600</xdr:rowOff>
    </xdr:to>
    <xdr:pic>
      <xdr:nvPicPr>
        <xdr:cNvPr id="1032" name="Picture 8" descr="clip_image3384"/>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609600</xdr:colOff>
      <xdr:row>68</xdr:row>
      <xdr:rowOff>0</xdr:rowOff>
    </xdr:from>
    <xdr:to>
      <xdr:col>6</xdr:col>
      <xdr:colOff>9525</xdr:colOff>
      <xdr:row>69</xdr:row>
      <xdr:rowOff>228600</xdr:rowOff>
    </xdr:to>
    <xdr:pic>
      <xdr:nvPicPr>
        <xdr:cNvPr id="1033" name="Picture 9" descr="clip_image3386"/>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62</xdr:row>
      <xdr:rowOff>228600</xdr:rowOff>
    </xdr:to>
    <xdr:pic>
      <xdr:nvPicPr>
        <xdr:cNvPr id="1034" name="Picture 10" descr="clip_image3387"/>
        <xdr:cNvPicPr>
          <a:picLocks noChangeAspect="1"/>
        </xdr:cNvPicPr>
      </xdr:nvPicPr>
      <xdr:blipFill>
        <a:blip r:embed="rId1">
          <a:lum/>
        </a:blip>
        <a:stretch>
          <a:fillRect/>
        </a:stretch>
      </xdr:blipFill>
      <xdr:spPr>
        <a:xfrm>
          <a:off x="4400550" y="4973002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57150</xdr:colOff>
      <xdr:row>62</xdr:row>
      <xdr:rowOff>228600</xdr:rowOff>
    </xdr:to>
    <xdr:pic>
      <xdr:nvPicPr>
        <xdr:cNvPr id="1035" name="Picture 11" descr="clip_image3388"/>
        <xdr:cNvPicPr>
          <a:picLocks noChangeAspect="1"/>
        </xdr:cNvPicPr>
      </xdr:nvPicPr>
      <xdr:blipFill>
        <a:blip r:embed="rId1">
          <a:lum/>
        </a:blip>
        <a:stretch>
          <a:fillRect/>
        </a:stretch>
      </xdr:blipFill>
      <xdr:spPr>
        <a:xfrm>
          <a:off x="4400550" y="49730025"/>
          <a:ext cx="57150"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62</xdr:row>
      <xdr:rowOff>228600</xdr:rowOff>
    </xdr:to>
    <xdr:pic>
      <xdr:nvPicPr>
        <xdr:cNvPr id="1036" name="Picture 12" descr="clip_image3389"/>
        <xdr:cNvPicPr>
          <a:picLocks noChangeAspect="1"/>
        </xdr:cNvPicPr>
      </xdr:nvPicPr>
      <xdr:blipFill>
        <a:blip r:embed="rId1">
          <a:lum/>
        </a:blip>
        <a:stretch>
          <a:fillRect/>
        </a:stretch>
      </xdr:blipFill>
      <xdr:spPr>
        <a:xfrm>
          <a:off x="4400550" y="49730025"/>
          <a:ext cx="66675" cy="2286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62</xdr:row>
      <xdr:rowOff>257175</xdr:rowOff>
    </xdr:to>
    <xdr:pic>
      <xdr:nvPicPr>
        <xdr:cNvPr id="1037" name="Picture 23" descr="clip_image3382"/>
        <xdr:cNvPicPr>
          <a:picLocks noChangeAspect="1"/>
        </xdr:cNvPicPr>
      </xdr:nvPicPr>
      <xdr:blipFill>
        <a:blip r:embed="rId2">
          <a:lum/>
        </a:blip>
        <a:stretch>
          <a:fillRect/>
        </a:stretch>
      </xdr:blipFill>
      <xdr:spPr>
        <a:xfrm>
          <a:off x="5191125" y="49730025"/>
          <a:ext cx="57150" cy="257175"/>
        </a:xfrm>
        <a:prstGeom prst="rect">
          <a:avLst/>
        </a:prstGeom>
        <a:noFill/>
        <a:ln w="9525">
          <a:noFill/>
        </a:ln>
      </xdr:spPr>
    </xdr:pic>
    <xdr:clientData/>
  </xdr:twoCellAnchor>
  <xdr:twoCellAnchor editAs="oneCell">
    <xdr:from>
      <xdr:col>6</xdr:col>
      <xdr:colOff>0</xdr:colOff>
      <xdr:row>61</xdr:row>
      <xdr:rowOff>0</xdr:rowOff>
    </xdr:from>
    <xdr:to>
      <xdr:col>6</xdr:col>
      <xdr:colOff>85725</xdr:colOff>
      <xdr:row>62</xdr:row>
      <xdr:rowOff>266700</xdr:rowOff>
    </xdr:to>
    <xdr:pic>
      <xdr:nvPicPr>
        <xdr:cNvPr id="1038" name="Picture 19" descr="clip_image3396"/>
        <xdr:cNvPicPr>
          <a:picLocks noChangeAspect="1"/>
        </xdr:cNvPicPr>
      </xdr:nvPicPr>
      <xdr:blipFill>
        <a:blip r:embed="rId3">
          <a:lum/>
        </a:blip>
        <a:stretch>
          <a:fillRect/>
        </a:stretch>
      </xdr:blipFill>
      <xdr:spPr>
        <a:xfrm>
          <a:off x="4400550" y="49730025"/>
          <a:ext cx="85725" cy="266700"/>
        </a:xfrm>
        <a:prstGeom prst="rect">
          <a:avLst/>
        </a:prstGeom>
        <a:noFill/>
        <a:ln w="9525">
          <a:noFill/>
        </a:ln>
      </xdr:spPr>
    </xdr:pic>
    <xdr:clientData/>
  </xdr:twoCellAnchor>
  <xdr:twoCellAnchor editAs="oneCell">
    <xdr:from>
      <xdr:col>5</xdr:col>
      <xdr:colOff>0</xdr:colOff>
      <xdr:row>67</xdr:row>
      <xdr:rowOff>0</xdr:rowOff>
    </xdr:from>
    <xdr:to>
      <xdr:col>6</xdr:col>
      <xdr:colOff>57150</xdr:colOff>
      <xdr:row>69</xdr:row>
      <xdr:rowOff>238125</xdr:rowOff>
    </xdr:to>
    <xdr:pic>
      <xdr:nvPicPr>
        <xdr:cNvPr id="1039" name="Picture 1" descr="clip_image3376"/>
        <xdr:cNvPicPr>
          <a:picLocks noChangeAspect="1"/>
        </xdr:cNvPicPr>
      </xdr:nvPicPr>
      <xdr:blipFill>
        <a:blip r:embed="rId1">
          <a:lum/>
        </a:blip>
        <a:stretch>
          <a:fillRect/>
        </a:stretch>
      </xdr:blipFill>
      <xdr:spPr>
        <a:xfrm>
          <a:off x="4400550" y="60093225"/>
          <a:ext cx="57150" cy="238125"/>
        </a:xfrm>
        <a:prstGeom prst="rect">
          <a:avLst/>
        </a:prstGeom>
        <a:noFill/>
        <a:ln w="9525">
          <a:noFill/>
        </a:ln>
      </xdr:spPr>
    </xdr:pic>
    <xdr:clientData/>
  </xdr:twoCellAnchor>
  <xdr:twoCellAnchor editAs="oneCell">
    <xdr:from>
      <xdr:col>5</xdr:col>
      <xdr:colOff>66675</xdr:colOff>
      <xdr:row>67</xdr:row>
      <xdr:rowOff>0</xdr:rowOff>
    </xdr:from>
    <xdr:to>
      <xdr:col>6</xdr:col>
      <xdr:colOff>9525</xdr:colOff>
      <xdr:row>69</xdr:row>
      <xdr:rowOff>238125</xdr:rowOff>
    </xdr:to>
    <xdr:pic>
      <xdr:nvPicPr>
        <xdr:cNvPr id="1040" name="Picture 2" descr="clip_image3377"/>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152400</xdr:colOff>
      <xdr:row>67</xdr:row>
      <xdr:rowOff>0</xdr:rowOff>
    </xdr:from>
    <xdr:to>
      <xdr:col>6</xdr:col>
      <xdr:colOff>9525</xdr:colOff>
      <xdr:row>69</xdr:row>
      <xdr:rowOff>238125</xdr:rowOff>
    </xdr:to>
    <xdr:pic>
      <xdr:nvPicPr>
        <xdr:cNvPr id="1041" name="Picture 3" descr="clip_image3378"/>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228600</xdr:colOff>
      <xdr:row>67</xdr:row>
      <xdr:rowOff>0</xdr:rowOff>
    </xdr:from>
    <xdr:to>
      <xdr:col>6</xdr:col>
      <xdr:colOff>9525</xdr:colOff>
      <xdr:row>69</xdr:row>
      <xdr:rowOff>238125</xdr:rowOff>
    </xdr:to>
    <xdr:pic>
      <xdr:nvPicPr>
        <xdr:cNvPr id="1042" name="Picture 4" descr="clip_image3379"/>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295275</xdr:colOff>
      <xdr:row>67</xdr:row>
      <xdr:rowOff>0</xdr:rowOff>
    </xdr:from>
    <xdr:to>
      <xdr:col>6</xdr:col>
      <xdr:colOff>9525</xdr:colOff>
      <xdr:row>69</xdr:row>
      <xdr:rowOff>238125</xdr:rowOff>
    </xdr:to>
    <xdr:pic>
      <xdr:nvPicPr>
        <xdr:cNvPr id="1043" name="Picture 5" descr="clip_image3380"/>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371475</xdr:colOff>
      <xdr:row>67</xdr:row>
      <xdr:rowOff>0</xdr:rowOff>
    </xdr:from>
    <xdr:to>
      <xdr:col>6</xdr:col>
      <xdr:colOff>9525</xdr:colOff>
      <xdr:row>69</xdr:row>
      <xdr:rowOff>238125</xdr:rowOff>
    </xdr:to>
    <xdr:pic>
      <xdr:nvPicPr>
        <xdr:cNvPr id="1044" name="Picture 6" descr="clip_image3381"/>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457200</xdr:colOff>
      <xdr:row>67</xdr:row>
      <xdr:rowOff>0</xdr:rowOff>
    </xdr:from>
    <xdr:to>
      <xdr:col>6</xdr:col>
      <xdr:colOff>9525</xdr:colOff>
      <xdr:row>69</xdr:row>
      <xdr:rowOff>238125</xdr:rowOff>
    </xdr:to>
    <xdr:pic>
      <xdr:nvPicPr>
        <xdr:cNvPr id="1045" name="Picture 7" descr="clip_image3383"/>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523875</xdr:colOff>
      <xdr:row>67</xdr:row>
      <xdr:rowOff>0</xdr:rowOff>
    </xdr:from>
    <xdr:to>
      <xdr:col>6</xdr:col>
      <xdr:colOff>9525</xdr:colOff>
      <xdr:row>69</xdr:row>
      <xdr:rowOff>238125</xdr:rowOff>
    </xdr:to>
    <xdr:pic>
      <xdr:nvPicPr>
        <xdr:cNvPr id="1046" name="Picture 8" descr="clip_image3384"/>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609600</xdr:colOff>
      <xdr:row>67</xdr:row>
      <xdr:rowOff>0</xdr:rowOff>
    </xdr:from>
    <xdr:to>
      <xdr:col>6</xdr:col>
      <xdr:colOff>9525</xdr:colOff>
      <xdr:row>69</xdr:row>
      <xdr:rowOff>238125</xdr:rowOff>
    </xdr:to>
    <xdr:pic>
      <xdr:nvPicPr>
        <xdr:cNvPr id="1047" name="Picture 9" descr="clip_image3386"/>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1048" name="Picture 10" descr="clip_image3387"/>
        <xdr:cNvPicPr>
          <a:picLocks noChangeAspect="1"/>
        </xdr:cNvPicPr>
      </xdr:nvPicPr>
      <xdr:blipFill>
        <a:blip r:embed="rId1">
          <a:lum/>
        </a:blip>
        <a:stretch>
          <a:fillRect/>
        </a:stretch>
      </xdr:blipFill>
      <xdr:spPr>
        <a:xfrm>
          <a:off x="4400550" y="4829492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238125</xdr:rowOff>
    </xdr:to>
    <xdr:pic>
      <xdr:nvPicPr>
        <xdr:cNvPr id="1049" name="Picture 11" descr="clip_image3388"/>
        <xdr:cNvPicPr>
          <a:picLocks noChangeAspect="1"/>
        </xdr:cNvPicPr>
      </xdr:nvPicPr>
      <xdr:blipFill>
        <a:blip r:embed="rId1">
          <a:lum/>
        </a:blip>
        <a:stretch>
          <a:fillRect/>
        </a:stretch>
      </xdr:blipFill>
      <xdr:spPr>
        <a:xfrm>
          <a:off x="4400550" y="4829492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1050" name="Picture 12" descr="clip_image3389"/>
        <xdr:cNvPicPr>
          <a:picLocks noChangeAspect="1"/>
        </xdr:cNvPicPr>
      </xdr:nvPicPr>
      <xdr:blipFill>
        <a:blip r:embed="rId1">
          <a:lum/>
        </a:blip>
        <a:stretch>
          <a:fillRect/>
        </a:stretch>
      </xdr:blipFill>
      <xdr:spPr>
        <a:xfrm>
          <a:off x="4400550" y="48294925"/>
          <a:ext cx="66675"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1051" name="Picture 23" descr="clip_image3382"/>
        <xdr:cNvPicPr>
          <a:picLocks noChangeAspect="1"/>
        </xdr:cNvPicPr>
      </xdr:nvPicPr>
      <xdr:blipFill>
        <a:blip r:embed="rId2">
          <a:lum/>
        </a:blip>
        <a:stretch>
          <a:fillRect/>
        </a:stretch>
      </xdr:blipFill>
      <xdr:spPr>
        <a:xfrm>
          <a:off x="5191125" y="4829492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1052" name="Picture 19" descr="clip_image3396"/>
        <xdr:cNvPicPr>
          <a:picLocks noChangeAspect="1"/>
        </xdr:cNvPicPr>
      </xdr:nvPicPr>
      <xdr:blipFill>
        <a:blip r:embed="rId3">
          <a:lum/>
        </a:blip>
        <a:stretch>
          <a:fillRect/>
        </a:stretch>
      </xdr:blipFill>
      <xdr:spPr>
        <a:xfrm>
          <a:off x="4400550" y="48294925"/>
          <a:ext cx="85725" cy="266700"/>
        </a:xfrm>
        <a:prstGeom prst="rect">
          <a:avLst/>
        </a:prstGeom>
        <a:noFill/>
        <a:ln w="9525">
          <a:noFill/>
        </a:ln>
      </xdr:spPr>
    </xdr:pic>
    <xdr:clientData/>
  </xdr:twoCellAnchor>
  <xdr:twoCellAnchor editAs="oneCell">
    <xdr:from>
      <xdr:col>5</xdr:col>
      <xdr:colOff>0</xdr:colOff>
      <xdr:row>67</xdr:row>
      <xdr:rowOff>0</xdr:rowOff>
    </xdr:from>
    <xdr:to>
      <xdr:col>6</xdr:col>
      <xdr:colOff>57150</xdr:colOff>
      <xdr:row>69</xdr:row>
      <xdr:rowOff>228600</xdr:rowOff>
    </xdr:to>
    <xdr:pic>
      <xdr:nvPicPr>
        <xdr:cNvPr id="1053" name="Picture 1" descr="clip_image3376"/>
        <xdr:cNvPicPr>
          <a:picLocks noChangeAspect="1"/>
        </xdr:cNvPicPr>
      </xdr:nvPicPr>
      <xdr:blipFill>
        <a:blip r:embed="rId1">
          <a:lum/>
        </a:blip>
        <a:stretch>
          <a:fillRect/>
        </a:stretch>
      </xdr:blipFill>
      <xdr:spPr>
        <a:xfrm>
          <a:off x="4400550" y="60093225"/>
          <a:ext cx="57150" cy="228600"/>
        </a:xfrm>
        <a:prstGeom prst="rect">
          <a:avLst/>
        </a:prstGeom>
        <a:noFill/>
        <a:ln w="9525">
          <a:noFill/>
        </a:ln>
      </xdr:spPr>
    </xdr:pic>
    <xdr:clientData/>
  </xdr:twoCellAnchor>
  <xdr:twoCellAnchor editAs="oneCell">
    <xdr:from>
      <xdr:col>5</xdr:col>
      <xdr:colOff>66675</xdr:colOff>
      <xdr:row>67</xdr:row>
      <xdr:rowOff>0</xdr:rowOff>
    </xdr:from>
    <xdr:to>
      <xdr:col>6</xdr:col>
      <xdr:colOff>9525</xdr:colOff>
      <xdr:row>69</xdr:row>
      <xdr:rowOff>228600</xdr:rowOff>
    </xdr:to>
    <xdr:pic>
      <xdr:nvPicPr>
        <xdr:cNvPr id="1054" name="Picture 2" descr="clip_image3377"/>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152400</xdr:colOff>
      <xdr:row>67</xdr:row>
      <xdr:rowOff>0</xdr:rowOff>
    </xdr:from>
    <xdr:to>
      <xdr:col>6</xdr:col>
      <xdr:colOff>9525</xdr:colOff>
      <xdr:row>69</xdr:row>
      <xdr:rowOff>228600</xdr:rowOff>
    </xdr:to>
    <xdr:pic>
      <xdr:nvPicPr>
        <xdr:cNvPr id="1055" name="Picture 3" descr="clip_image3378"/>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228600</xdr:colOff>
      <xdr:row>67</xdr:row>
      <xdr:rowOff>0</xdr:rowOff>
    </xdr:from>
    <xdr:to>
      <xdr:col>6</xdr:col>
      <xdr:colOff>9525</xdr:colOff>
      <xdr:row>69</xdr:row>
      <xdr:rowOff>228600</xdr:rowOff>
    </xdr:to>
    <xdr:pic>
      <xdr:nvPicPr>
        <xdr:cNvPr id="1056" name="Picture 4" descr="clip_image3379"/>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295275</xdr:colOff>
      <xdr:row>67</xdr:row>
      <xdr:rowOff>0</xdr:rowOff>
    </xdr:from>
    <xdr:to>
      <xdr:col>6</xdr:col>
      <xdr:colOff>9525</xdr:colOff>
      <xdr:row>69</xdr:row>
      <xdr:rowOff>228600</xdr:rowOff>
    </xdr:to>
    <xdr:pic>
      <xdr:nvPicPr>
        <xdr:cNvPr id="1057" name="Picture 5" descr="clip_image3380"/>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371475</xdr:colOff>
      <xdr:row>67</xdr:row>
      <xdr:rowOff>0</xdr:rowOff>
    </xdr:from>
    <xdr:to>
      <xdr:col>6</xdr:col>
      <xdr:colOff>9525</xdr:colOff>
      <xdr:row>69</xdr:row>
      <xdr:rowOff>228600</xdr:rowOff>
    </xdr:to>
    <xdr:pic>
      <xdr:nvPicPr>
        <xdr:cNvPr id="1058" name="Picture 6" descr="clip_image3381"/>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457200</xdr:colOff>
      <xdr:row>67</xdr:row>
      <xdr:rowOff>0</xdr:rowOff>
    </xdr:from>
    <xdr:to>
      <xdr:col>6</xdr:col>
      <xdr:colOff>9525</xdr:colOff>
      <xdr:row>69</xdr:row>
      <xdr:rowOff>228600</xdr:rowOff>
    </xdr:to>
    <xdr:pic>
      <xdr:nvPicPr>
        <xdr:cNvPr id="1059" name="Picture 7" descr="clip_image3383"/>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523875</xdr:colOff>
      <xdr:row>67</xdr:row>
      <xdr:rowOff>0</xdr:rowOff>
    </xdr:from>
    <xdr:to>
      <xdr:col>6</xdr:col>
      <xdr:colOff>9525</xdr:colOff>
      <xdr:row>69</xdr:row>
      <xdr:rowOff>228600</xdr:rowOff>
    </xdr:to>
    <xdr:pic>
      <xdr:nvPicPr>
        <xdr:cNvPr id="1060" name="Picture 8" descr="clip_image3384"/>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609600</xdr:colOff>
      <xdr:row>67</xdr:row>
      <xdr:rowOff>0</xdr:rowOff>
    </xdr:from>
    <xdr:to>
      <xdr:col>6</xdr:col>
      <xdr:colOff>9525</xdr:colOff>
      <xdr:row>69</xdr:row>
      <xdr:rowOff>228600</xdr:rowOff>
    </xdr:to>
    <xdr:pic>
      <xdr:nvPicPr>
        <xdr:cNvPr id="1061" name="Picture 9" descr="clip_image3386"/>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228600</xdr:rowOff>
    </xdr:to>
    <xdr:pic>
      <xdr:nvPicPr>
        <xdr:cNvPr id="1062" name="Picture 10" descr="clip_image3387"/>
        <xdr:cNvPicPr>
          <a:picLocks noChangeAspect="1"/>
        </xdr:cNvPicPr>
      </xdr:nvPicPr>
      <xdr:blipFill>
        <a:blip r:embed="rId1">
          <a:lum/>
        </a:blip>
        <a:stretch>
          <a:fillRect/>
        </a:stretch>
      </xdr:blipFill>
      <xdr:spPr>
        <a:xfrm>
          <a:off x="4400550" y="48294925"/>
          <a:ext cx="66675" cy="228600"/>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228600</xdr:rowOff>
    </xdr:to>
    <xdr:pic>
      <xdr:nvPicPr>
        <xdr:cNvPr id="1063" name="Picture 11" descr="clip_image3388"/>
        <xdr:cNvPicPr>
          <a:picLocks noChangeAspect="1"/>
        </xdr:cNvPicPr>
      </xdr:nvPicPr>
      <xdr:blipFill>
        <a:blip r:embed="rId1">
          <a:lum/>
        </a:blip>
        <a:stretch>
          <a:fillRect/>
        </a:stretch>
      </xdr:blipFill>
      <xdr:spPr>
        <a:xfrm>
          <a:off x="4400550" y="48294925"/>
          <a:ext cx="57150" cy="228600"/>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228600</xdr:rowOff>
    </xdr:to>
    <xdr:pic>
      <xdr:nvPicPr>
        <xdr:cNvPr id="1064" name="Picture 12" descr="clip_image3389"/>
        <xdr:cNvPicPr>
          <a:picLocks noChangeAspect="1"/>
        </xdr:cNvPicPr>
      </xdr:nvPicPr>
      <xdr:blipFill>
        <a:blip r:embed="rId1">
          <a:lum/>
        </a:blip>
        <a:stretch>
          <a:fillRect/>
        </a:stretch>
      </xdr:blipFill>
      <xdr:spPr>
        <a:xfrm>
          <a:off x="4400550" y="48294925"/>
          <a:ext cx="66675" cy="228600"/>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257175</xdr:rowOff>
    </xdr:to>
    <xdr:pic>
      <xdr:nvPicPr>
        <xdr:cNvPr id="1065" name="Picture 23" descr="clip_image3382"/>
        <xdr:cNvPicPr>
          <a:picLocks noChangeAspect="1"/>
        </xdr:cNvPicPr>
      </xdr:nvPicPr>
      <xdr:blipFill>
        <a:blip r:embed="rId2">
          <a:lum/>
        </a:blip>
        <a:stretch>
          <a:fillRect/>
        </a:stretch>
      </xdr:blipFill>
      <xdr:spPr>
        <a:xfrm>
          <a:off x="5191125" y="48294925"/>
          <a:ext cx="57150" cy="25717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1066" name="Picture 19" descr="clip_image3396"/>
        <xdr:cNvPicPr>
          <a:picLocks noChangeAspect="1"/>
        </xdr:cNvPicPr>
      </xdr:nvPicPr>
      <xdr:blipFill>
        <a:blip r:embed="rId3">
          <a:lum/>
        </a:blip>
        <a:stretch>
          <a:fillRect/>
        </a:stretch>
      </xdr:blipFill>
      <xdr:spPr>
        <a:xfrm>
          <a:off x="4400550" y="48294925"/>
          <a:ext cx="85725" cy="266700"/>
        </a:xfrm>
        <a:prstGeom prst="rect">
          <a:avLst/>
        </a:prstGeom>
        <a:noFill/>
        <a:ln w="9525">
          <a:noFill/>
        </a:ln>
      </xdr:spPr>
    </xdr:pic>
    <xdr:clientData/>
  </xdr:twoCellAnchor>
  <xdr:twoCellAnchor editAs="oneCell">
    <xdr:from>
      <xdr:col>5</xdr:col>
      <xdr:colOff>0</xdr:colOff>
      <xdr:row>67</xdr:row>
      <xdr:rowOff>0</xdr:rowOff>
    </xdr:from>
    <xdr:to>
      <xdr:col>6</xdr:col>
      <xdr:colOff>57150</xdr:colOff>
      <xdr:row>69</xdr:row>
      <xdr:rowOff>228600</xdr:rowOff>
    </xdr:to>
    <xdr:pic>
      <xdr:nvPicPr>
        <xdr:cNvPr id="1067" name="Picture 1" descr="clip_image3376"/>
        <xdr:cNvPicPr>
          <a:picLocks noChangeAspect="1"/>
        </xdr:cNvPicPr>
      </xdr:nvPicPr>
      <xdr:blipFill>
        <a:blip r:embed="rId1">
          <a:lum/>
        </a:blip>
        <a:stretch>
          <a:fillRect/>
        </a:stretch>
      </xdr:blipFill>
      <xdr:spPr>
        <a:xfrm>
          <a:off x="4400550" y="60093225"/>
          <a:ext cx="57150" cy="228600"/>
        </a:xfrm>
        <a:prstGeom prst="rect">
          <a:avLst/>
        </a:prstGeom>
        <a:noFill/>
        <a:ln w="9525">
          <a:noFill/>
        </a:ln>
      </xdr:spPr>
    </xdr:pic>
    <xdr:clientData/>
  </xdr:twoCellAnchor>
  <xdr:twoCellAnchor editAs="oneCell">
    <xdr:from>
      <xdr:col>5</xdr:col>
      <xdr:colOff>66675</xdr:colOff>
      <xdr:row>67</xdr:row>
      <xdr:rowOff>0</xdr:rowOff>
    </xdr:from>
    <xdr:to>
      <xdr:col>6</xdr:col>
      <xdr:colOff>9525</xdr:colOff>
      <xdr:row>69</xdr:row>
      <xdr:rowOff>228600</xdr:rowOff>
    </xdr:to>
    <xdr:pic>
      <xdr:nvPicPr>
        <xdr:cNvPr id="1068" name="Picture 2" descr="clip_image3377"/>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152400</xdr:colOff>
      <xdr:row>67</xdr:row>
      <xdr:rowOff>0</xdr:rowOff>
    </xdr:from>
    <xdr:to>
      <xdr:col>6</xdr:col>
      <xdr:colOff>9525</xdr:colOff>
      <xdr:row>69</xdr:row>
      <xdr:rowOff>228600</xdr:rowOff>
    </xdr:to>
    <xdr:pic>
      <xdr:nvPicPr>
        <xdr:cNvPr id="1069" name="Picture 3" descr="clip_image3378"/>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228600</xdr:colOff>
      <xdr:row>67</xdr:row>
      <xdr:rowOff>0</xdr:rowOff>
    </xdr:from>
    <xdr:to>
      <xdr:col>6</xdr:col>
      <xdr:colOff>9525</xdr:colOff>
      <xdr:row>69</xdr:row>
      <xdr:rowOff>228600</xdr:rowOff>
    </xdr:to>
    <xdr:pic>
      <xdr:nvPicPr>
        <xdr:cNvPr id="1070" name="Picture 4" descr="clip_image3379"/>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295275</xdr:colOff>
      <xdr:row>67</xdr:row>
      <xdr:rowOff>0</xdr:rowOff>
    </xdr:from>
    <xdr:to>
      <xdr:col>6</xdr:col>
      <xdr:colOff>9525</xdr:colOff>
      <xdr:row>69</xdr:row>
      <xdr:rowOff>228600</xdr:rowOff>
    </xdr:to>
    <xdr:pic>
      <xdr:nvPicPr>
        <xdr:cNvPr id="1071" name="Picture 5" descr="clip_image3380"/>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371475</xdr:colOff>
      <xdr:row>67</xdr:row>
      <xdr:rowOff>0</xdr:rowOff>
    </xdr:from>
    <xdr:to>
      <xdr:col>6</xdr:col>
      <xdr:colOff>9525</xdr:colOff>
      <xdr:row>69</xdr:row>
      <xdr:rowOff>228600</xdr:rowOff>
    </xdr:to>
    <xdr:pic>
      <xdr:nvPicPr>
        <xdr:cNvPr id="1072" name="Picture 6" descr="clip_image3381"/>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457200</xdr:colOff>
      <xdr:row>67</xdr:row>
      <xdr:rowOff>0</xdr:rowOff>
    </xdr:from>
    <xdr:to>
      <xdr:col>6</xdr:col>
      <xdr:colOff>9525</xdr:colOff>
      <xdr:row>69</xdr:row>
      <xdr:rowOff>228600</xdr:rowOff>
    </xdr:to>
    <xdr:pic>
      <xdr:nvPicPr>
        <xdr:cNvPr id="1073" name="Picture 7" descr="clip_image3383"/>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523875</xdr:colOff>
      <xdr:row>67</xdr:row>
      <xdr:rowOff>0</xdr:rowOff>
    </xdr:from>
    <xdr:to>
      <xdr:col>6</xdr:col>
      <xdr:colOff>9525</xdr:colOff>
      <xdr:row>69</xdr:row>
      <xdr:rowOff>228600</xdr:rowOff>
    </xdr:to>
    <xdr:pic>
      <xdr:nvPicPr>
        <xdr:cNvPr id="1074" name="Picture 8" descr="clip_image3384"/>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609600</xdr:colOff>
      <xdr:row>67</xdr:row>
      <xdr:rowOff>0</xdr:rowOff>
    </xdr:from>
    <xdr:to>
      <xdr:col>6</xdr:col>
      <xdr:colOff>9525</xdr:colOff>
      <xdr:row>69</xdr:row>
      <xdr:rowOff>228600</xdr:rowOff>
    </xdr:to>
    <xdr:pic>
      <xdr:nvPicPr>
        <xdr:cNvPr id="1075" name="Picture 9" descr="clip_image3386"/>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0</xdr:colOff>
      <xdr:row>68</xdr:row>
      <xdr:rowOff>0</xdr:rowOff>
    </xdr:from>
    <xdr:to>
      <xdr:col>6</xdr:col>
      <xdr:colOff>57150</xdr:colOff>
      <xdr:row>69</xdr:row>
      <xdr:rowOff>228600</xdr:rowOff>
    </xdr:to>
    <xdr:pic>
      <xdr:nvPicPr>
        <xdr:cNvPr id="1076" name="Picture 1" descr="clip_image3376"/>
        <xdr:cNvPicPr>
          <a:picLocks noChangeAspect="1"/>
        </xdr:cNvPicPr>
      </xdr:nvPicPr>
      <xdr:blipFill>
        <a:blip r:embed="rId1">
          <a:lum/>
        </a:blip>
        <a:stretch>
          <a:fillRect/>
        </a:stretch>
      </xdr:blipFill>
      <xdr:spPr>
        <a:xfrm>
          <a:off x="4400550" y="60093225"/>
          <a:ext cx="57150" cy="228600"/>
        </a:xfrm>
        <a:prstGeom prst="rect">
          <a:avLst/>
        </a:prstGeom>
        <a:noFill/>
        <a:ln w="9525">
          <a:noFill/>
        </a:ln>
      </xdr:spPr>
    </xdr:pic>
    <xdr:clientData/>
  </xdr:twoCellAnchor>
  <xdr:twoCellAnchor editAs="oneCell">
    <xdr:from>
      <xdr:col>5</xdr:col>
      <xdr:colOff>66675</xdr:colOff>
      <xdr:row>68</xdr:row>
      <xdr:rowOff>0</xdr:rowOff>
    </xdr:from>
    <xdr:to>
      <xdr:col>6</xdr:col>
      <xdr:colOff>9525</xdr:colOff>
      <xdr:row>69</xdr:row>
      <xdr:rowOff>228600</xdr:rowOff>
    </xdr:to>
    <xdr:pic>
      <xdr:nvPicPr>
        <xdr:cNvPr id="1077" name="Picture 2" descr="clip_image3377"/>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152400</xdr:colOff>
      <xdr:row>68</xdr:row>
      <xdr:rowOff>0</xdr:rowOff>
    </xdr:from>
    <xdr:to>
      <xdr:col>6</xdr:col>
      <xdr:colOff>9525</xdr:colOff>
      <xdr:row>69</xdr:row>
      <xdr:rowOff>228600</xdr:rowOff>
    </xdr:to>
    <xdr:pic>
      <xdr:nvPicPr>
        <xdr:cNvPr id="1078" name="Picture 3" descr="clip_image3378"/>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228600</xdr:colOff>
      <xdr:row>68</xdr:row>
      <xdr:rowOff>0</xdr:rowOff>
    </xdr:from>
    <xdr:to>
      <xdr:col>6</xdr:col>
      <xdr:colOff>9525</xdr:colOff>
      <xdr:row>69</xdr:row>
      <xdr:rowOff>228600</xdr:rowOff>
    </xdr:to>
    <xdr:pic>
      <xdr:nvPicPr>
        <xdr:cNvPr id="1079" name="Picture 4" descr="clip_image3379"/>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295275</xdr:colOff>
      <xdr:row>68</xdr:row>
      <xdr:rowOff>0</xdr:rowOff>
    </xdr:from>
    <xdr:to>
      <xdr:col>6</xdr:col>
      <xdr:colOff>9525</xdr:colOff>
      <xdr:row>69</xdr:row>
      <xdr:rowOff>228600</xdr:rowOff>
    </xdr:to>
    <xdr:pic>
      <xdr:nvPicPr>
        <xdr:cNvPr id="1080" name="Picture 5" descr="clip_image3380"/>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371475</xdr:colOff>
      <xdr:row>68</xdr:row>
      <xdr:rowOff>0</xdr:rowOff>
    </xdr:from>
    <xdr:to>
      <xdr:col>6</xdr:col>
      <xdr:colOff>9525</xdr:colOff>
      <xdr:row>69</xdr:row>
      <xdr:rowOff>228600</xdr:rowOff>
    </xdr:to>
    <xdr:pic>
      <xdr:nvPicPr>
        <xdr:cNvPr id="1081" name="Picture 6" descr="clip_image3381"/>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457200</xdr:colOff>
      <xdr:row>68</xdr:row>
      <xdr:rowOff>0</xdr:rowOff>
    </xdr:from>
    <xdr:to>
      <xdr:col>6</xdr:col>
      <xdr:colOff>9525</xdr:colOff>
      <xdr:row>69</xdr:row>
      <xdr:rowOff>228600</xdr:rowOff>
    </xdr:to>
    <xdr:pic>
      <xdr:nvPicPr>
        <xdr:cNvPr id="1082" name="Picture 7" descr="clip_image3383"/>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523875</xdr:colOff>
      <xdr:row>68</xdr:row>
      <xdr:rowOff>0</xdr:rowOff>
    </xdr:from>
    <xdr:to>
      <xdr:col>6</xdr:col>
      <xdr:colOff>9525</xdr:colOff>
      <xdr:row>69</xdr:row>
      <xdr:rowOff>228600</xdr:rowOff>
    </xdr:to>
    <xdr:pic>
      <xdr:nvPicPr>
        <xdr:cNvPr id="1083" name="Picture 8" descr="clip_image3384"/>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5</xdr:col>
      <xdr:colOff>609600</xdr:colOff>
      <xdr:row>68</xdr:row>
      <xdr:rowOff>0</xdr:rowOff>
    </xdr:from>
    <xdr:to>
      <xdr:col>6</xdr:col>
      <xdr:colOff>9525</xdr:colOff>
      <xdr:row>69</xdr:row>
      <xdr:rowOff>228600</xdr:rowOff>
    </xdr:to>
    <xdr:pic>
      <xdr:nvPicPr>
        <xdr:cNvPr id="1084" name="Picture 9" descr="clip_image3386"/>
        <xdr:cNvPicPr>
          <a:picLocks noChangeAspect="1"/>
        </xdr:cNvPicPr>
      </xdr:nvPicPr>
      <xdr:blipFill>
        <a:blip r:embed="rId1">
          <a:lum/>
        </a:blip>
        <a:stretch>
          <a:fillRect/>
        </a:stretch>
      </xdr:blipFill>
      <xdr:spPr>
        <a:xfrm>
          <a:off x="4400550" y="60093225"/>
          <a:ext cx="9525"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62</xdr:row>
      <xdr:rowOff>228600</xdr:rowOff>
    </xdr:to>
    <xdr:pic>
      <xdr:nvPicPr>
        <xdr:cNvPr id="1085" name="Picture 10" descr="clip_image3387"/>
        <xdr:cNvPicPr>
          <a:picLocks noChangeAspect="1"/>
        </xdr:cNvPicPr>
      </xdr:nvPicPr>
      <xdr:blipFill>
        <a:blip r:embed="rId1">
          <a:lum/>
        </a:blip>
        <a:stretch>
          <a:fillRect/>
        </a:stretch>
      </xdr:blipFill>
      <xdr:spPr>
        <a:xfrm>
          <a:off x="4400550" y="4973002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57150</xdr:colOff>
      <xdr:row>62</xdr:row>
      <xdr:rowOff>228600</xdr:rowOff>
    </xdr:to>
    <xdr:pic>
      <xdr:nvPicPr>
        <xdr:cNvPr id="1086" name="Picture 11" descr="clip_image3388"/>
        <xdr:cNvPicPr>
          <a:picLocks noChangeAspect="1"/>
        </xdr:cNvPicPr>
      </xdr:nvPicPr>
      <xdr:blipFill>
        <a:blip r:embed="rId1">
          <a:lum/>
        </a:blip>
        <a:stretch>
          <a:fillRect/>
        </a:stretch>
      </xdr:blipFill>
      <xdr:spPr>
        <a:xfrm>
          <a:off x="4400550" y="49730025"/>
          <a:ext cx="57150"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62</xdr:row>
      <xdr:rowOff>228600</xdr:rowOff>
    </xdr:to>
    <xdr:pic>
      <xdr:nvPicPr>
        <xdr:cNvPr id="1087" name="Picture 12" descr="clip_image3389"/>
        <xdr:cNvPicPr>
          <a:picLocks noChangeAspect="1"/>
        </xdr:cNvPicPr>
      </xdr:nvPicPr>
      <xdr:blipFill>
        <a:blip r:embed="rId1">
          <a:lum/>
        </a:blip>
        <a:stretch>
          <a:fillRect/>
        </a:stretch>
      </xdr:blipFill>
      <xdr:spPr>
        <a:xfrm>
          <a:off x="4400550" y="49730025"/>
          <a:ext cx="66675" cy="2286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62</xdr:row>
      <xdr:rowOff>257175</xdr:rowOff>
    </xdr:to>
    <xdr:pic>
      <xdr:nvPicPr>
        <xdr:cNvPr id="1088" name="Picture 23" descr="clip_image3382"/>
        <xdr:cNvPicPr>
          <a:picLocks noChangeAspect="1"/>
        </xdr:cNvPicPr>
      </xdr:nvPicPr>
      <xdr:blipFill>
        <a:blip r:embed="rId2">
          <a:lum/>
        </a:blip>
        <a:stretch>
          <a:fillRect/>
        </a:stretch>
      </xdr:blipFill>
      <xdr:spPr>
        <a:xfrm>
          <a:off x="5191125" y="49730025"/>
          <a:ext cx="57150" cy="257175"/>
        </a:xfrm>
        <a:prstGeom prst="rect">
          <a:avLst/>
        </a:prstGeom>
        <a:noFill/>
        <a:ln w="9525">
          <a:noFill/>
        </a:ln>
      </xdr:spPr>
    </xdr:pic>
    <xdr:clientData/>
  </xdr:twoCellAnchor>
  <xdr:twoCellAnchor editAs="oneCell">
    <xdr:from>
      <xdr:col>6</xdr:col>
      <xdr:colOff>0</xdr:colOff>
      <xdr:row>61</xdr:row>
      <xdr:rowOff>0</xdr:rowOff>
    </xdr:from>
    <xdr:to>
      <xdr:col>6</xdr:col>
      <xdr:colOff>85725</xdr:colOff>
      <xdr:row>62</xdr:row>
      <xdr:rowOff>266700</xdr:rowOff>
    </xdr:to>
    <xdr:pic>
      <xdr:nvPicPr>
        <xdr:cNvPr id="1089" name="Picture 19" descr="clip_image3396"/>
        <xdr:cNvPicPr>
          <a:picLocks noChangeAspect="1"/>
        </xdr:cNvPicPr>
      </xdr:nvPicPr>
      <xdr:blipFill>
        <a:blip r:embed="rId3">
          <a:lum/>
        </a:blip>
        <a:stretch>
          <a:fillRect/>
        </a:stretch>
      </xdr:blipFill>
      <xdr:spPr>
        <a:xfrm>
          <a:off x="4400550" y="49730025"/>
          <a:ext cx="85725" cy="266700"/>
        </a:xfrm>
        <a:prstGeom prst="rect">
          <a:avLst/>
        </a:prstGeom>
        <a:noFill/>
        <a:ln w="9525">
          <a:noFill/>
        </a:ln>
      </xdr:spPr>
    </xdr:pic>
    <xdr:clientData/>
  </xdr:twoCellAnchor>
  <xdr:twoCellAnchor editAs="oneCell">
    <xdr:from>
      <xdr:col>5</xdr:col>
      <xdr:colOff>0</xdr:colOff>
      <xdr:row>67</xdr:row>
      <xdr:rowOff>0</xdr:rowOff>
    </xdr:from>
    <xdr:to>
      <xdr:col>6</xdr:col>
      <xdr:colOff>57150</xdr:colOff>
      <xdr:row>69</xdr:row>
      <xdr:rowOff>238125</xdr:rowOff>
    </xdr:to>
    <xdr:pic>
      <xdr:nvPicPr>
        <xdr:cNvPr id="1090" name="Picture 1" descr="clip_image3376"/>
        <xdr:cNvPicPr>
          <a:picLocks noChangeAspect="1"/>
        </xdr:cNvPicPr>
      </xdr:nvPicPr>
      <xdr:blipFill>
        <a:blip r:embed="rId1">
          <a:lum/>
        </a:blip>
        <a:stretch>
          <a:fillRect/>
        </a:stretch>
      </xdr:blipFill>
      <xdr:spPr>
        <a:xfrm>
          <a:off x="4400550" y="60093225"/>
          <a:ext cx="57150" cy="238125"/>
        </a:xfrm>
        <a:prstGeom prst="rect">
          <a:avLst/>
        </a:prstGeom>
        <a:noFill/>
        <a:ln w="9525">
          <a:noFill/>
        </a:ln>
      </xdr:spPr>
    </xdr:pic>
    <xdr:clientData/>
  </xdr:twoCellAnchor>
  <xdr:twoCellAnchor editAs="oneCell">
    <xdr:from>
      <xdr:col>5</xdr:col>
      <xdr:colOff>66675</xdr:colOff>
      <xdr:row>67</xdr:row>
      <xdr:rowOff>0</xdr:rowOff>
    </xdr:from>
    <xdr:to>
      <xdr:col>6</xdr:col>
      <xdr:colOff>9525</xdr:colOff>
      <xdr:row>69</xdr:row>
      <xdr:rowOff>238125</xdr:rowOff>
    </xdr:to>
    <xdr:pic>
      <xdr:nvPicPr>
        <xdr:cNvPr id="1091" name="Picture 2" descr="clip_image3377"/>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152400</xdr:colOff>
      <xdr:row>67</xdr:row>
      <xdr:rowOff>0</xdr:rowOff>
    </xdr:from>
    <xdr:to>
      <xdr:col>6</xdr:col>
      <xdr:colOff>9525</xdr:colOff>
      <xdr:row>69</xdr:row>
      <xdr:rowOff>238125</xdr:rowOff>
    </xdr:to>
    <xdr:pic>
      <xdr:nvPicPr>
        <xdr:cNvPr id="1092" name="Picture 3" descr="clip_image3378"/>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228600</xdr:colOff>
      <xdr:row>67</xdr:row>
      <xdr:rowOff>0</xdr:rowOff>
    </xdr:from>
    <xdr:to>
      <xdr:col>6</xdr:col>
      <xdr:colOff>9525</xdr:colOff>
      <xdr:row>69</xdr:row>
      <xdr:rowOff>238125</xdr:rowOff>
    </xdr:to>
    <xdr:pic>
      <xdr:nvPicPr>
        <xdr:cNvPr id="1093" name="Picture 4" descr="clip_image3379"/>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295275</xdr:colOff>
      <xdr:row>67</xdr:row>
      <xdr:rowOff>0</xdr:rowOff>
    </xdr:from>
    <xdr:to>
      <xdr:col>6</xdr:col>
      <xdr:colOff>9525</xdr:colOff>
      <xdr:row>69</xdr:row>
      <xdr:rowOff>238125</xdr:rowOff>
    </xdr:to>
    <xdr:pic>
      <xdr:nvPicPr>
        <xdr:cNvPr id="1094" name="Picture 5" descr="clip_image3380"/>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371475</xdr:colOff>
      <xdr:row>67</xdr:row>
      <xdr:rowOff>0</xdr:rowOff>
    </xdr:from>
    <xdr:to>
      <xdr:col>6</xdr:col>
      <xdr:colOff>9525</xdr:colOff>
      <xdr:row>69</xdr:row>
      <xdr:rowOff>238125</xdr:rowOff>
    </xdr:to>
    <xdr:pic>
      <xdr:nvPicPr>
        <xdr:cNvPr id="1095" name="Picture 6" descr="clip_image3381"/>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457200</xdr:colOff>
      <xdr:row>67</xdr:row>
      <xdr:rowOff>0</xdr:rowOff>
    </xdr:from>
    <xdr:to>
      <xdr:col>6</xdr:col>
      <xdr:colOff>9525</xdr:colOff>
      <xdr:row>69</xdr:row>
      <xdr:rowOff>238125</xdr:rowOff>
    </xdr:to>
    <xdr:pic>
      <xdr:nvPicPr>
        <xdr:cNvPr id="1096" name="Picture 7" descr="clip_image3383"/>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523875</xdr:colOff>
      <xdr:row>67</xdr:row>
      <xdr:rowOff>0</xdr:rowOff>
    </xdr:from>
    <xdr:to>
      <xdr:col>6</xdr:col>
      <xdr:colOff>9525</xdr:colOff>
      <xdr:row>69</xdr:row>
      <xdr:rowOff>238125</xdr:rowOff>
    </xdr:to>
    <xdr:pic>
      <xdr:nvPicPr>
        <xdr:cNvPr id="1097" name="Picture 8" descr="clip_image3384"/>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5</xdr:col>
      <xdr:colOff>609600</xdr:colOff>
      <xdr:row>67</xdr:row>
      <xdr:rowOff>0</xdr:rowOff>
    </xdr:from>
    <xdr:to>
      <xdr:col>6</xdr:col>
      <xdr:colOff>9525</xdr:colOff>
      <xdr:row>69</xdr:row>
      <xdr:rowOff>238125</xdr:rowOff>
    </xdr:to>
    <xdr:pic>
      <xdr:nvPicPr>
        <xdr:cNvPr id="1098" name="Picture 9" descr="clip_image3386"/>
        <xdr:cNvPicPr>
          <a:picLocks noChangeAspect="1"/>
        </xdr:cNvPicPr>
      </xdr:nvPicPr>
      <xdr:blipFill>
        <a:blip r:embed="rId1">
          <a:lum/>
        </a:blip>
        <a:stretch>
          <a:fillRect/>
        </a:stretch>
      </xdr:blipFill>
      <xdr:spPr>
        <a:xfrm>
          <a:off x="4400550" y="60093225"/>
          <a:ext cx="9525"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1099" name="Picture 10" descr="clip_image3387"/>
        <xdr:cNvPicPr>
          <a:picLocks noChangeAspect="1"/>
        </xdr:cNvPicPr>
      </xdr:nvPicPr>
      <xdr:blipFill>
        <a:blip r:embed="rId1">
          <a:lum/>
        </a:blip>
        <a:stretch>
          <a:fillRect/>
        </a:stretch>
      </xdr:blipFill>
      <xdr:spPr>
        <a:xfrm>
          <a:off x="4400550" y="4829492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238125</xdr:rowOff>
    </xdr:to>
    <xdr:pic>
      <xdr:nvPicPr>
        <xdr:cNvPr id="1100" name="Picture 11" descr="clip_image3388"/>
        <xdr:cNvPicPr>
          <a:picLocks noChangeAspect="1"/>
        </xdr:cNvPicPr>
      </xdr:nvPicPr>
      <xdr:blipFill>
        <a:blip r:embed="rId1">
          <a:lum/>
        </a:blip>
        <a:stretch>
          <a:fillRect/>
        </a:stretch>
      </xdr:blipFill>
      <xdr:spPr>
        <a:xfrm>
          <a:off x="4400550" y="4829492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1101" name="Picture 12" descr="clip_image3389"/>
        <xdr:cNvPicPr>
          <a:picLocks noChangeAspect="1"/>
        </xdr:cNvPicPr>
      </xdr:nvPicPr>
      <xdr:blipFill>
        <a:blip r:embed="rId1">
          <a:lum/>
        </a:blip>
        <a:stretch>
          <a:fillRect/>
        </a:stretch>
      </xdr:blipFill>
      <xdr:spPr>
        <a:xfrm>
          <a:off x="4400550" y="48294925"/>
          <a:ext cx="66675"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1102" name="Picture 23" descr="clip_image3382"/>
        <xdr:cNvPicPr>
          <a:picLocks noChangeAspect="1"/>
        </xdr:cNvPicPr>
      </xdr:nvPicPr>
      <xdr:blipFill>
        <a:blip r:embed="rId2">
          <a:lum/>
        </a:blip>
        <a:stretch>
          <a:fillRect/>
        </a:stretch>
      </xdr:blipFill>
      <xdr:spPr>
        <a:xfrm>
          <a:off x="5191125" y="4829492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1103" name="Picture 19" descr="clip_image3396"/>
        <xdr:cNvPicPr>
          <a:picLocks noChangeAspect="1"/>
        </xdr:cNvPicPr>
      </xdr:nvPicPr>
      <xdr:blipFill>
        <a:blip r:embed="rId3">
          <a:lum/>
        </a:blip>
        <a:stretch>
          <a:fillRect/>
        </a:stretch>
      </xdr:blipFill>
      <xdr:spPr>
        <a:xfrm>
          <a:off x="4400550" y="48294925"/>
          <a:ext cx="85725" cy="2667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62</xdr:row>
      <xdr:rowOff>257175</xdr:rowOff>
    </xdr:to>
    <xdr:pic>
      <xdr:nvPicPr>
        <xdr:cNvPr id="1104" name="Picture 23" descr="clip_image3382"/>
        <xdr:cNvPicPr>
          <a:picLocks noChangeAspect="1"/>
        </xdr:cNvPicPr>
      </xdr:nvPicPr>
      <xdr:blipFill>
        <a:blip r:embed="rId2">
          <a:lum/>
        </a:blip>
        <a:stretch>
          <a:fillRect/>
        </a:stretch>
      </xdr:blipFill>
      <xdr:spPr>
        <a:xfrm>
          <a:off x="5191125" y="49730025"/>
          <a:ext cx="57150" cy="25717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1105" name="Picture 23" descr="clip_image3382"/>
        <xdr:cNvPicPr>
          <a:picLocks noChangeAspect="1"/>
        </xdr:cNvPicPr>
      </xdr:nvPicPr>
      <xdr:blipFill>
        <a:blip r:embed="rId2">
          <a:lum/>
        </a:blip>
        <a:stretch>
          <a:fillRect/>
        </a:stretch>
      </xdr:blipFill>
      <xdr:spPr>
        <a:xfrm>
          <a:off x="5191125" y="48294925"/>
          <a:ext cx="57150"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257175</xdr:rowOff>
    </xdr:to>
    <xdr:pic>
      <xdr:nvPicPr>
        <xdr:cNvPr id="1106" name="Picture 23" descr="clip_image3382"/>
        <xdr:cNvPicPr>
          <a:picLocks noChangeAspect="1"/>
        </xdr:cNvPicPr>
      </xdr:nvPicPr>
      <xdr:blipFill>
        <a:blip r:embed="rId2">
          <a:lum/>
        </a:blip>
        <a:stretch>
          <a:fillRect/>
        </a:stretch>
      </xdr:blipFill>
      <xdr:spPr>
        <a:xfrm>
          <a:off x="5191125" y="48294925"/>
          <a:ext cx="57150" cy="257175"/>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62</xdr:row>
      <xdr:rowOff>257175</xdr:rowOff>
    </xdr:to>
    <xdr:pic>
      <xdr:nvPicPr>
        <xdr:cNvPr id="1107" name="Picture 23" descr="clip_image3382"/>
        <xdr:cNvPicPr>
          <a:picLocks noChangeAspect="1"/>
        </xdr:cNvPicPr>
      </xdr:nvPicPr>
      <xdr:blipFill>
        <a:blip r:embed="rId2">
          <a:lum/>
        </a:blip>
        <a:stretch>
          <a:fillRect/>
        </a:stretch>
      </xdr:blipFill>
      <xdr:spPr>
        <a:xfrm>
          <a:off x="5191125" y="49730025"/>
          <a:ext cx="57150" cy="25717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1108" name="Picture 23" descr="clip_image3382"/>
        <xdr:cNvPicPr>
          <a:picLocks noChangeAspect="1"/>
        </xdr:cNvPicPr>
      </xdr:nvPicPr>
      <xdr:blipFill>
        <a:blip r:embed="rId2">
          <a:lum/>
        </a:blip>
        <a:stretch>
          <a:fillRect/>
        </a:stretch>
      </xdr:blipFill>
      <xdr:spPr>
        <a:xfrm>
          <a:off x="5191125" y="48294925"/>
          <a:ext cx="57150" cy="238125"/>
        </a:xfrm>
        <a:prstGeom prst="rect">
          <a:avLst/>
        </a:prstGeom>
        <a:noFill/>
        <a:ln w="9525">
          <a:noFill/>
        </a:ln>
      </xdr:spPr>
    </xdr:pic>
    <xdr:clientData/>
  </xdr:twoCellAnchor>
  <xdr:twoCellAnchor editAs="oneCell">
    <xdr:from>
      <xdr:col>23</xdr:col>
      <xdr:colOff>0</xdr:colOff>
      <xdr:row>61</xdr:row>
      <xdr:rowOff>0</xdr:rowOff>
    </xdr:from>
    <xdr:to>
      <xdr:col>23</xdr:col>
      <xdr:colOff>57150</xdr:colOff>
      <xdr:row>62</xdr:row>
      <xdr:rowOff>257175</xdr:rowOff>
    </xdr:to>
    <xdr:pic>
      <xdr:nvPicPr>
        <xdr:cNvPr id="1109" name="Picture 23" descr="clip_image3382"/>
        <xdr:cNvPicPr>
          <a:picLocks noChangeAspect="1"/>
        </xdr:cNvPicPr>
      </xdr:nvPicPr>
      <xdr:blipFill>
        <a:blip r:embed="rId2">
          <a:lum/>
        </a:blip>
        <a:stretch>
          <a:fillRect/>
        </a:stretch>
      </xdr:blipFill>
      <xdr:spPr>
        <a:xfrm>
          <a:off x="11363325" y="49730025"/>
          <a:ext cx="57150" cy="257175"/>
        </a:xfrm>
        <a:prstGeom prst="rect">
          <a:avLst/>
        </a:prstGeom>
        <a:noFill/>
        <a:ln w="9525">
          <a:noFill/>
        </a:ln>
      </xdr:spPr>
    </xdr:pic>
    <xdr:clientData/>
  </xdr:twoCellAnchor>
  <xdr:twoCellAnchor editAs="oneCell">
    <xdr:from>
      <xdr:col>23</xdr:col>
      <xdr:colOff>0</xdr:colOff>
      <xdr:row>61</xdr:row>
      <xdr:rowOff>0</xdr:rowOff>
    </xdr:from>
    <xdr:to>
      <xdr:col>23</xdr:col>
      <xdr:colOff>57150</xdr:colOff>
      <xdr:row>62</xdr:row>
      <xdr:rowOff>257175</xdr:rowOff>
    </xdr:to>
    <xdr:pic>
      <xdr:nvPicPr>
        <xdr:cNvPr id="1110" name="Picture 23" descr="clip_image3382"/>
        <xdr:cNvPicPr>
          <a:picLocks noChangeAspect="1"/>
        </xdr:cNvPicPr>
      </xdr:nvPicPr>
      <xdr:blipFill>
        <a:blip r:embed="rId2">
          <a:lum/>
        </a:blip>
        <a:stretch>
          <a:fillRect/>
        </a:stretch>
      </xdr:blipFill>
      <xdr:spPr>
        <a:xfrm>
          <a:off x="11363325" y="49730025"/>
          <a:ext cx="57150" cy="257175"/>
        </a:xfrm>
        <a:prstGeom prst="rect">
          <a:avLst/>
        </a:prstGeom>
        <a:noFill/>
        <a:ln w="9525">
          <a:noFill/>
        </a:ln>
      </xdr:spPr>
    </xdr:pic>
    <xdr:clientData/>
  </xdr:twoCellAnchor>
  <xdr:twoCellAnchor editAs="oneCell">
    <xdr:from>
      <xdr:col>23</xdr:col>
      <xdr:colOff>0</xdr:colOff>
      <xdr:row>61</xdr:row>
      <xdr:rowOff>0</xdr:rowOff>
    </xdr:from>
    <xdr:to>
      <xdr:col>23</xdr:col>
      <xdr:colOff>57150</xdr:colOff>
      <xdr:row>62</xdr:row>
      <xdr:rowOff>257175</xdr:rowOff>
    </xdr:to>
    <xdr:pic>
      <xdr:nvPicPr>
        <xdr:cNvPr id="1111" name="Picture 23" descr="clip_image3382"/>
        <xdr:cNvPicPr>
          <a:picLocks noChangeAspect="1"/>
        </xdr:cNvPicPr>
      </xdr:nvPicPr>
      <xdr:blipFill>
        <a:blip r:embed="rId2">
          <a:lum/>
        </a:blip>
        <a:stretch>
          <a:fillRect/>
        </a:stretch>
      </xdr:blipFill>
      <xdr:spPr>
        <a:xfrm>
          <a:off x="11363325" y="49730025"/>
          <a:ext cx="57150" cy="257175"/>
        </a:xfrm>
        <a:prstGeom prst="rect">
          <a:avLst/>
        </a:prstGeom>
        <a:noFill/>
        <a:ln w="9525">
          <a:noFill/>
        </a:ln>
      </xdr:spPr>
    </xdr:pic>
    <xdr:clientData/>
  </xdr:twoCellAnchor>
  <xdr:twoCellAnchor editAs="oneCell">
    <xdr:from>
      <xdr:col>23</xdr:col>
      <xdr:colOff>0</xdr:colOff>
      <xdr:row>61</xdr:row>
      <xdr:rowOff>0</xdr:rowOff>
    </xdr:from>
    <xdr:to>
      <xdr:col>23</xdr:col>
      <xdr:colOff>57150</xdr:colOff>
      <xdr:row>62</xdr:row>
      <xdr:rowOff>257175</xdr:rowOff>
    </xdr:to>
    <xdr:pic>
      <xdr:nvPicPr>
        <xdr:cNvPr id="1112" name="Picture 23" descr="clip_image3382"/>
        <xdr:cNvPicPr>
          <a:picLocks noChangeAspect="1"/>
        </xdr:cNvPicPr>
      </xdr:nvPicPr>
      <xdr:blipFill>
        <a:blip r:embed="rId2">
          <a:lum/>
        </a:blip>
        <a:stretch>
          <a:fillRect/>
        </a:stretch>
      </xdr:blipFill>
      <xdr:spPr>
        <a:xfrm>
          <a:off x="11363325" y="49730025"/>
          <a:ext cx="57150" cy="257175"/>
        </a:xfrm>
        <a:prstGeom prst="rect">
          <a:avLst/>
        </a:prstGeom>
        <a:noFill/>
        <a:ln w="9525">
          <a:noFill/>
        </a:ln>
      </xdr:spPr>
    </xdr:pic>
    <xdr:clientData/>
  </xdr:twoCellAnchor>
  <xdr:twoCellAnchor editAs="oneCell">
    <xdr:from>
      <xdr:col>25</xdr:col>
      <xdr:colOff>0</xdr:colOff>
      <xdr:row>61</xdr:row>
      <xdr:rowOff>0</xdr:rowOff>
    </xdr:from>
    <xdr:to>
      <xdr:col>25</xdr:col>
      <xdr:colOff>57150</xdr:colOff>
      <xdr:row>62</xdr:row>
      <xdr:rowOff>257175</xdr:rowOff>
    </xdr:to>
    <xdr:pic>
      <xdr:nvPicPr>
        <xdr:cNvPr id="1113" name="Picture 23" descr="clip_image3382"/>
        <xdr:cNvPicPr>
          <a:picLocks noChangeAspect="1"/>
        </xdr:cNvPicPr>
      </xdr:nvPicPr>
      <xdr:blipFill>
        <a:blip r:embed="rId2">
          <a:lum/>
        </a:blip>
        <a:stretch>
          <a:fillRect/>
        </a:stretch>
      </xdr:blipFill>
      <xdr:spPr>
        <a:xfrm>
          <a:off x="12887325" y="49730025"/>
          <a:ext cx="57150" cy="257175"/>
        </a:xfrm>
        <a:prstGeom prst="rect">
          <a:avLst/>
        </a:prstGeom>
        <a:noFill/>
        <a:ln w="9525">
          <a:noFill/>
        </a:ln>
      </xdr:spPr>
    </xdr:pic>
    <xdr:clientData/>
  </xdr:twoCellAnchor>
  <xdr:twoCellAnchor editAs="oneCell">
    <xdr:from>
      <xdr:col>25</xdr:col>
      <xdr:colOff>0</xdr:colOff>
      <xdr:row>61</xdr:row>
      <xdr:rowOff>0</xdr:rowOff>
    </xdr:from>
    <xdr:to>
      <xdr:col>25</xdr:col>
      <xdr:colOff>57150</xdr:colOff>
      <xdr:row>62</xdr:row>
      <xdr:rowOff>257175</xdr:rowOff>
    </xdr:to>
    <xdr:pic>
      <xdr:nvPicPr>
        <xdr:cNvPr id="1114" name="Picture 23" descr="clip_image3382"/>
        <xdr:cNvPicPr>
          <a:picLocks noChangeAspect="1"/>
        </xdr:cNvPicPr>
      </xdr:nvPicPr>
      <xdr:blipFill>
        <a:blip r:embed="rId2">
          <a:lum/>
        </a:blip>
        <a:stretch>
          <a:fillRect/>
        </a:stretch>
      </xdr:blipFill>
      <xdr:spPr>
        <a:xfrm>
          <a:off x="12887325" y="49730025"/>
          <a:ext cx="57150" cy="257175"/>
        </a:xfrm>
        <a:prstGeom prst="rect">
          <a:avLst/>
        </a:prstGeom>
        <a:noFill/>
        <a:ln w="9525">
          <a:noFill/>
        </a:ln>
      </xdr:spPr>
    </xdr:pic>
    <xdr:clientData/>
  </xdr:twoCellAnchor>
  <xdr:twoCellAnchor editAs="oneCell">
    <xdr:from>
      <xdr:col>25</xdr:col>
      <xdr:colOff>0</xdr:colOff>
      <xdr:row>61</xdr:row>
      <xdr:rowOff>0</xdr:rowOff>
    </xdr:from>
    <xdr:to>
      <xdr:col>25</xdr:col>
      <xdr:colOff>57150</xdr:colOff>
      <xdr:row>62</xdr:row>
      <xdr:rowOff>257175</xdr:rowOff>
    </xdr:to>
    <xdr:pic>
      <xdr:nvPicPr>
        <xdr:cNvPr id="1115" name="Picture 23" descr="clip_image3382"/>
        <xdr:cNvPicPr>
          <a:picLocks noChangeAspect="1"/>
        </xdr:cNvPicPr>
      </xdr:nvPicPr>
      <xdr:blipFill>
        <a:blip r:embed="rId2">
          <a:lum/>
        </a:blip>
        <a:stretch>
          <a:fillRect/>
        </a:stretch>
      </xdr:blipFill>
      <xdr:spPr>
        <a:xfrm>
          <a:off x="12887325" y="49730025"/>
          <a:ext cx="57150" cy="257175"/>
        </a:xfrm>
        <a:prstGeom prst="rect">
          <a:avLst/>
        </a:prstGeom>
        <a:noFill/>
        <a:ln w="9525">
          <a:noFill/>
        </a:ln>
      </xdr:spPr>
    </xdr:pic>
    <xdr:clientData/>
  </xdr:twoCellAnchor>
  <xdr:twoCellAnchor editAs="oneCell">
    <xdr:from>
      <xdr:col>25</xdr:col>
      <xdr:colOff>0</xdr:colOff>
      <xdr:row>61</xdr:row>
      <xdr:rowOff>0</xdr:rowOff>
    </xdr:from>
    <xdr:to>
      <xdr:col>25</xdr:col>
      <xdr:colOff>57150</xdr:colOff>
      <xdr:row>62</xdr:row>
      <xdr:rowOff>257175</xdr:rowOff>
    </xdr:to>
    <xdr:pic>
      <xdr:nvPicPr>
        <xdr:cNvPr id="1116" name="Picture 23" descr="clip_image3382"/>
        <xdr:cNvPicPr>
          <a:picLocks noChangeAspect="1"/>
        </xdr:cNvPicPr>
      </xdr:nvPicPr>
      <xdr:blipFill>
        <a:blip r:embed="rId2">
          <a:lum/>
        </a:blip>
        <a:stretch>
          <a:fillRect/>
        </a:stretch>
      </xdr:blipFill>
      <xdr:spPr>
        <a:xfrm>
          <a:off x="12887325" y="49730025"/>
          <a:ext cx="57150" cy="2571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68</xdr:row>
      <xdr:rowOff>0</xdr:rowOff>
    </xdr:from>
    <xdr:to>
      <xdr:col>5</xdr:col>
      <xdr:colOff>57150</xdr:colOff>
      <xdr:row>68</xdr:row>
      <xdr:rowOff>228600</xdr:rowOff>
    </xdr:to>
    <xdr:pic>
      <xdr:nvPicPr>
        <xdr:cNvPr id="4097" name="Picture 1" descr="clip_image3376"/>
        <xdr:cNvPicPr>
          <a:picLocks noChangeAspect="1"/>
        </xdr:cNvPicPr>
      </xdr:nvPicPr>
      <xdr:blipFill>
        <a:blip r:embed="rId1">
          <a:lum/>
        </a:blip>
        <a:stretch>
          <a:fillRect/>
        </a:stretch>
      </xdr:blipFill>
      <xdr:spPr>
        <a:xfrm>
          <a:off x="5328285" y="97894775"/>
          <a:ext cx="57150" cy="228600"/>
        </a:xfrm>
        <a:prstGeom prst="rect">
          <a:avLst/>
        </a:prstGeom>
        <a:noFill/>
        <a:ln w="9525">
          <a:noFill/>
        </a:ln>
      </xdr:spPr>
    </xdr:pic>
    <xdr:clientData/>
  </xdr:twoCellAnchor>
  <xdr:twoCellAnchor editAs="oneCell">
    <xdr:from>
      <xdr:col>5</xdr:col>
      <xdr:colOff>66675</xdr:colOff>
      <xdr:row>68</xdr:row>
      <xdr:rowOff>0</xdr:rowOff>
    </xdr:from>
    <xdr:to>
      <xdr:col>5</xdr:col>
      <xdr:colOff>142875</xdr:colOff>
      <xdr:row>68</xdr:row>
      <xdr:rowOff>228600</xdr:rowOff>
    </xdr:to>
    <xdr:pic>
      <xdr:nvPicPr>
        <xdr:cNvPr id="4098" name="Picture 2" descr="clip_image3377"/>
        <xdr:cNvPicPr>
          <a:picLocks noChangeAspect="1"/>
        </xdr:cNvPicPr>
      </xdr:nvPicPr>
      <xdr:blipFill>
        <a:blip r:embed="rId1">
          <a:lum/>
        </a:blip>
        <a:stretch>
          <a:fillRect/>
        </a:stretch>
      </xdr:blipFill>
      <xdr:spPr>
        <a:xfrm>
          <a:off x="5394960" y="97894775"/>
          <a:ext cx="76200" cy="228600"/>
        </a:xfrm>
        <a:prstGeom prst="rect">
          <a:avLst/>
        </a:prstGeom>
        <a:noFill/>
        <a:ln w="9525">
          <a:noFill/>
        </a:ln>
      </xdr:spPr>
    </xdr:pic>
    <xdr:clientData/>
  </xdr:twoCellAnchor>
  <xdr:twoCellAnchor editAs="oneCell">
    <xdr:from>
      <xdr:col>5</xdr:col>
      <xdr:colOff>152400</xdr:colOff>
      <xdr:row>68</xdr:row>
      <xdr:rowOff>0</xdr:rowOff>
    </xdr:from>
    <xdr:to>
      <xdr:col>5</xdr:col>
      <xdr:colOff>209550</xdr:colOff>
      <xdr:row>68</xdr:row>
      <xdr:rowOff>228600</xdr:rowOff>
    </xdr:to>
    <xdr:pic>
      <xdr:nvPicPr>
        <xdr:cNvPr id="4099" name="Picture 3" descr="clip_image3378"/>
        <xdr:cNvPicPr>
          <a:picLocks noChangeAspect="1"/>
        </xdr:cNvPicPr>
      </xdr:nvPicPr>
      <xdr:blipFill>
        <a:blip r:embed="rId1">
          <a:lum/>
        </a:blip>
        <a:stretch>
          <a:fillRect/>
        </a:stretch>
      </xdr:blipFill>
      <xdr:spPr>
        <a:xfrm>
          <a:off x="5480685" y="97894775"/>
          <a:ext cx="57150" cy="228600"/>
        </a:xfrm>
        <a:prstGeom prst="rect">
          <a:avLst/>
        </a:prstGeom>
        <a:noFill/>
        <a:ln w="9525">
          <a:noFill/>
        </a:ln>
      </xdr:spPr>
    </xdr:pic>
    <xdr:clientData/>
  </xdr:twoCellAnchor>
  <xdr:twoCellAnchor editAs="oneCell">
    <xdr:from>
      <xdr:col>5</xdr:col>
      <xdr:colOff>228600</xdr:colOff>
      <xdr:row>68</xdr:row>
      <xdr:rowOff>0</xdr:rowOff>
    </xdr:from>
    <xdr:to>
      <xdr:col>5</xdr:col>
      <xdr:colOff>295275</xdr:colOff>
      <xdr:row>68</xdr:row>
      <xdr:rowOff>228600</xdr:rowOff>
    </xdr:to>
    <xdr:pic>
      <xdr:nvPicPr>
        <xdr:cNvPr id="4100" name="Picture 4" descr="clip_image3379"/>
        <xdr:cNvPicPr>
          <a:picLocks noChangeAspect="1"/>
        </xdr:cNvPicPr>
      </xdr:nvPicPr>
      <xdr:blipFill>
        <a:blip r:embed="rId1">
          <a:lum/>
        </a:blip>
        <a:stretch>
          <a:fillRect/>
        </a:stretch>
      </xdr:blipFill>
      <xdr:spPr>
        <a:xfrm>
          <a:off x="5556885" y="97894775"/>
          <a:ext cx="66675" cy="228600"/>
        </a:xfrm>
        <a:prstGeom prst="rect">
          <a:avLst/>
        </a:prstGeom>
        <a:noFill/>
        <a:ln w="9525">
          <a:noFill/>
        </a:ln>
      </xdr:spPr>
    </xdr:pic>
    <xdr:clientData/>
  </xdr:twoCellAnchor>
  <xdr:twoCellAnchor editAs="oneCell">
    <xdr:from>
      <xdr:col>5</xdr:col>
      <xdr:colOff>295275</xdr:colOff>
      <xdr:row>68</xdr:row>
      <xdr:rowOff>0</xdr:rowOff>
    </xdr:from>
    <xdr:to>
      <xdr:col>5</xdr:col>
      <xdr:colOff>361950</xdr:colOff>
      <xdr:row>68</xdr:row>
      <xdr:rowOff>228600</xdr:rowOff>
    </xdr:to>
    <xdr:pic>
      <xdr:nvPicPr>
        <xdr:cNvPr id="4101" name="Picture 5" descr="clip_image3380"/>
        <xdr:cNvPicPr>
          <a:picLocks noChangeAspect="1"/>
        </xdr:cNvPicPr>
      </xdr:nvPicPr>
      <xdr:blipFill>
        <a:blip r:embed="rId1">
          <a:lum/>
        </a:blip>
        <a:stretch>
          <a:fillRect/>
        </a:stretch>
      </xdr:blipFill>
      <xdr:spPr>
        <a:xfrm>
          <a:off x="5623560" y="97894775"/>
          <a:ext cx="66675" cy="228600"/>
        </a:xfrm>
        <a:prstGeom prst="rect">
          <a:avLst/>
        </a:prstGeom>
        <a:noFill/>
        <a:ln w="9525">
          <a:noFill/>
        </a:ln>
      </xdr:spPr>
    </xdr:pic>
    <xdr:clientData/>
  </xdr:twoCellAnchor>
  <xdr:twoCellAnchor editAs="oneCell">
    <xdr:from>
      <xdr:col>5</xdr:col>
      <xdr:colOff>371475</xdr:colOff>
      <xdr:row>68</xdr:row>
      <xdr:rowOff>0</xdr:rowOff>
    </xdr:from>
    <xdr:to>
      <xdr:col>5</xdr:col>
      <xdr:colOff>438150</xdr:colOff>
      <xdr:row>68</xdr:row>
      <xdr:rowOff>228600</xdr:rowOff>
    </xdr:to>
    <xdr:pic>
      <xdr:nvPicPr>
        <xdr:cNvPr id="4102" name="Picture 6" descr="clip_image3381"/>
        <xdr:cNvPicPr>
          <a:picLocks noChangeAspect="1"/>
        </xdr:cNvPicPr>
      </xdr:nvPicPr>
      <xdr:blipFill>
        <a:blip r:embed="rId1">
          <a:lum/>
        </a:blip>
        <a:stretch>
          <a:fillRect/>
        </a:stretch>
      </xdr:blipFill>
      <xdr:spPr>
        <a:xfrm>
          <a:off x="5699760" y="97894775"/>
          <a:ext cx="66675" cy="228600"/>
        </a:xfrm>
        <a:prstGeom prst="rect">
          <a:avLst/>
        </a:prstGeom>
        <a:noFill/>
        <a:ln w="9525">
          <a:noFill/>
        </a:ln>
      </xdr:spPr>
    </xdr:pic>
    <xdr:clientData/>
  </xdr:twoCellAnchor>
  <xdr:twoCellAnchor editAs="oneCell">
    <xdr:from>
      <xdr:col>5</xdr:col>
      <xdr:colOff>457200</xdr:colOff>
      <xdr:row>68</xdr:row>
      <xdr:rowOff>0</xdr:rowOff>
    </xdr:from>
    <xdr:to>
      <xdr:col>5</xdr:col>
      <xdr:colOff>514350</xdr:colOff>
      <xdr:row>68</xdr:row>
      <xdr:rowOff>228600</xdr:rowOff>
    </xdr:to>
    <xdr:pic>
      <xdr:nvPicPr>
        <xdr:cNvPr id="4103" name="Picture 7" descr="clip_image3383"/>
        <xdr:cNvPicPr>
          <a:picLocks noChangeAspect="1"/>
        </xdr:cNvPicPr>
      </xdr:nvPicPr>
      <xdr:blipFill>
        <a:blip r:embed="rId1">
          <a:lum/>
        </a:blip>
        <a:stretch>
          <a:fillRect/>
        </a:stretch>
      </xdr:blipFill>
      <xdr:spPr>
        <a:xfrm>
          <a:off x="5785485" y="97894775"/>
          <a:ext cx="57150" cy="228600"/>
        </a:xfrm>
        <a:prstGeom prst="rect">
          <a:avLst/>
        </a:prstGeom>
        <a:noFill/>
        <a:ln w="9525">
          <a:noFill/>
        </a:ln>
      </xdr:spPr>
    </xdr:pic>
    <xdr:clientData/>
  </xdr:twoCellAnchor>
  <xdr:twoCellAnchor editAs="oneCell">
    <xdr:from>
      <xdr:col>5</xdr:col>
      <xdr:colOff>523875</xdr:colOff>
      <xdr:row>68</xdr:row>
      <xdr:rowOff>0</xdr:rowOff>
    </xdr:from>
    <xdr:to>
      <xdr:col>5</xdr:col>
      <xdr:colOff>600075</xdr:colOff>
      <xdr:row>68</xdr:row>
      <xdr:rowOff>228600</xdr:rowOff>
    </xdr:to>
    <xdr:pic>
      <xdr:nvPicPr>
        <xdr:cNvPr id="4104" name="Picture 8" descr="clip_image3384"/>
        <xdr:cNvPicPr>
          <a:picLocks noChangeAspect="1"/>
        </xdr:cNvPicPr>
      </xdr:nvPicPr>
      <xdr:blipFill>
        <a:blip r:embed="rId1">
          <a:lum/>
        </a:blip>
        <a:stretch>
          <a:fillRect/>
        </a:stretch>
      </xdr:blipFill>
      <xdr:spPr>
        <a:xfrm>
          <a:off x="5852160" y="97894775"/>
          <a:ext cx="76200" cy="228600"/>
        </a:xfrm>
        <a:prstGeom prst="rect">
          <a:avLst/>
        </a:prstGeom>
        <a:noFill/>
        <a:ln w="9525">
          <a:noFill/>
        </a:ln>
      </xdr:spPr>
    </xdr:pic>
    <xdr:clientData/>
  </xdr:twoCellAnchor>
  <xdr:twoCellAnchor editAs="oneCell">
    <xdr:from>
      <xdr:col>5</xdr:col>
      <xdr:colOff>609600</xdr:colOff>
      <xdr:row>68</xdr:row>
      <xdr:rowOff>0</xdr:rowOff>
    </xdr:from>
    <xdr:to>
      <xdr:col>5</xdr:col>
      <xdr:colOff>676275</xdr:colOff>
      <xdr:row>68</xdr:row>
      <xdr:rowOff>228600</xdr:rowOff>
    </xdr:to>
    <xdr:pic>
      <xdr:nvPicPr>
        <xdr:cNvPr id="4105" name="Picture 9" descr="clip_image3386"/>
        <xdr:cNvPicPr>
          <a:picLocks noChangeAspect="1"/>
        </xdr:cNvPicPr>
      </xdr:nvPicPr>
      <xdr:blipFill>
        <a:blip r:embed="rId1">
          <a:lum/>
        </a:blip>
        <a:stretch>
          <a:fillRect/>
        </a:stretch>
      </xdr:blipFill>
      <xdr:spPr>
        <a:xfrm>
          <a:off x="5937885" y="9789477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61</xdr:row>
      <xdr:rowOff>228600</xdr:rowOff>
    </xdr:to>
    <xdr:pic>
      <xdr:nvPicPr>
        <xdr:cNvPr id="4106" name="Picture 10" descr="clip_image3387"/>
        <xdr:cNvPicPr>
          <a:picLocks noChangeAspect="1"/>
        </xdr:cNvPicPr>
      </xdr:nvPicPr>
      <xdr:blipFill>
        <a:blip r:embed="rId1">
          <a:lum/>
        </a:blip>
        <a:stretch>
          <a:fillRect/>
        </a:stretch>
      </xdr:blipFill>
      <xdr:spPr>
        <a:xfrm>
          <a:off x="6938010" y="8293417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57150</xdr:colOff>
      <xdr:row>61</xdr:row>
      <xdr:rowOff>228600</xdr:rowOff>
    </xdr:to>
    <xdr:pic>
      <xdr:nvPicPr>
        <xdr:cNvPr id="4107" name="Picture 11" descr="clip_image3388"/>
        <xdr:cNvPicPr>
          <a:picLocks noChangeAspect="1"/>
        </xdr:cNvPicPr>
      </xdr:nvPicPr>
      <xdr:blipFill>
        <a:blip r:embed="rId1">
          <a:lum/>
        </a:blip>
        <a:stretch>
          <a:fillRect/>
        </a:stretch>
      </xdr:blipFill>
      <xdr:spPr>
        <a:xfrm>
          <a:off x="6938010" y="82934175"/>
          <a:ext cx="57150"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61</xdr:row>
      <xdr:rowOff>228600</xdr:rowOff>
    </xdr:to>
    <xdr:pic>
      <xdr:nvPicPr>
        <xdr:cNvPr id="4108" name="Picture 12" descr="clip_image3389"/>
        <xdr:cNvPicPr>
          <a:picLocks noChangeAspect="1"/>
        </xdr:cNvPicPr>
      </xdr:nvPicPr>
      <xdr:blipFill>
        <a:blip r:embed="rId1">
          <a:lum/>
        </a:blip>
        <a:stretch>
          <a:fillRect/>
        </a:stretch>
      </xdr:blipFill>
      <xdr:spPr>
        <a:xfrm>
          <a:off x="6938010" y="82934175"/>
          <a:ext cx="66675" cy="2286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61</xdr:row>
      <xdr:rowOff>257175</xdr:rowOff>
    </xdr:to>
    <xdr:pic>
      <xdr:nvPicPr>
        <xdr:cNvPr id="4109" name="Picture 23" descr="clip_image3382"/>
        <xdr:cNvPicPr>
          <a:picLocks noChangeAspect="1"/>
        </xdr:cNvPicPr>
      </xdr:nvPicPr>
      <xdr:blipFill>
        <a:blip r:embed="rId2">
          <a:lum/>
        </a:blip>
        <a:stretch>
          <a:fillRect/>
        </a:stretch>
      </xdr:blipFill>
      <xdr:spPr>
        <a:xfrm>
          <a:off x="12875260" y="82934175"/>
          <a:ext cx="57150" cy="257175"/>
        </a:xfrm>
        <a:prstGeom prst="rect">
          <a:avLst/>
        </a:prstGeom>
        <a:noFill/>
        <a:ln w="9525">
          <a:noFill/>
        </a:ln>
      </xdr:spPr>
    </xdr:pic>
    <xdr:clientData/>
  </xdr:twoCellAnchor>
  <xdr:twoCellAnchor editAs="oneCell">
    <xdr:from>
      <xdr:col>6</xdr:col>
      <xdr:colOff>0</xdr:colOff>
      <xdr:row>61</xdr:row>
      <xdr:rowOff>0</xdr:rowOff>
    </xdr:from>
    <xdr:to>
      <xdr:col>6</xdr:col>
      <xdr:colOff>85725</xdr:colOff>
      <xdr:row>61</xdr:row>
      <xdr:rowOff>266700</xdr:rowOff>
    </xdr:to>
    <xdr:pic>
      <xdr:nvPicPr>
        <xdr:cNvPr id="4110" name="Picture 19" descr="clip_image3396"/>
        <xdr:cNvPicPr>
          <a:picLocks noChangeAspect="1"/>
        </xdr:cNvPicPr>
      </xdr:nvPicPr>
      <xdr:blipFill>
        <a:blip r:embed="rId3">
          <a:lum/>
        </a:blip>
        <a:stretch>
          <a:fillRect/>
        </a:stretch>
      </xdr:blipFill>
      <xdr:spPr>
        <a:xfrm>
          <a:off x="6938010" y="82934175"/>
          <a:ext cx="85725" cy="266700"/>
        </a:xfrm>
        <a:prstGeom prst="rect">
          <a:avLst/>
        </a:prstGeom>
        <a:noFill/>
        <a:ln w="9525">
          <a:noFill/>
        </a:ln>
      </xdr:spPr>
    </xdr:pic>
    <xdr:clientData/>
  </xdr:twoCellAnchor>
  <xdr:twoCellAnchor editAs="oneCell">
    <xdr:from>
      <xdr:col>5</xdr:col>
      <xdr:colOff>0</xdr:colOff>
      <xdr:row>67</xdr:row>
      <xdr:rowOff>0</xdr:rowOff>
    </xdr:from>
    <xdr:to>
      <xdr:col>5</xdr:col>
      <xdr:colOff>57150</xdr:colOff>
      <xdr:row>67</xdr:row>
      <xdr:rowOff>238125</xdr:rowOff>
    </xdr:to>
    <xdr:pic>
      <xdr:nvPicPr>
        <xdr:cNvPr id="4111" name="Picture 1" descr="clip_image3376"/>
        <xdr:cNvPicPr>
          <a:picLocks noChangeAspect="1"/>
        </xdr:cNvPicPr>
      </xdr:nvPicPr>
      <xdr:blipFill>
        <a:blip r:embed="rId1">
          <a:lum/>
        </a:blip>
        <a:stretch>
          <a:fillRect/>
        </a:stretch>
      </xdr:blipFill>
      <xdr:spPr>
        <a:xfrm>
          <a:off x="5328285" y="97196275"/>
          <a:ext cx="57150" cy="238125"/>
        </a:xfrm>
        <a:prstGeom prst="rect">
          <a:avLst/>
        </a:prstGeom>
        <a:noFill/>
        <a:ln w="9525">
          <a:noFill/>
        </a:ln>
      </xdr:spPr>
    </xdr:pic>
    <xdr:clientData/>
  </xdr:twoCellAnchor>
  <xdr:twoCellAnchor editAs="oneCell">
    <xdr:from>
      <xdr:col>5</xdr:col>
      <xdr:colOff>66675</xdr:colOff>
      <xdr:row>67</xdr:row>
      <xdr:rowOff>0</xdr:rowOff>
    </xdr:from>
    <xdr:to>
      <xdr:col>5</xdr:col>
      <xdr:colOff>142875</xdr:colOff>
      <xdr:row>67</xdr:row>
      <xdr:rowOff>238125</xdr:rowOff>
    </xdr:to>
    <xdr:pic>
      <xdr:nvPicPr>
        <xdr:cNvPr id="4112" name="Picture 2" descr="clip_image3377"/>
        <xdr:cNvPicPr>
          <a:picLocks noChangeAspect="1"/>
        </xdr:cNvPicPr>
      </xdr:nvPicPr>
      <xdr:blipFill>
        <a:blip r:embed="rId1">
          <a:lum/>
        </a:blip>
        <a:stretch>
          <a:fillRect/>
        </a:stretch>
      </xdr:blipFill>
      <xdr:spPr>
        <a:xfrm>
          <a:off x="5394960" y="97196275"/>
          <a:ext cx="76200" cy="238125"/>
        </a:xfrm>
        <a:prstGeom prst="rect">
          <a:avLst/>
        </a:prstGeom>
        <a:noFill/>
        <a:ln w="9525">
          <a:noFill/>
        </a:ln>
      </xdr:spPr>
    </xdr:pic>
    <xdr:clientData/>
  </xdr:twoCellAnchor>
  <xdr:twoCellAnchor editAs="oneCell">
    <xdr:from>
      <xdr:col>5</xdr:col>
      <xdr:colOff>152400</xdr:colOff>
      <xdr:row>67</xdr:row>
      <xdr:rowOff>0</xdr:rowOff>
    </xdr:from>
    <xdr:to>
      <xdr:col>5</xdr:col>
      <xdr:colOff>209550</xdr:colOff>
      <xdr:row>67</xdr:row>
      <xdr:rowOff>238125</xdr:rowOff>
    </xdr:to>
    <xdr:pic>
      <xdr:nvPicPr>
        <xdr:cNvPr id="4113" name="Picture 3" descr="clip_image3378"/>
        <xdr:cNvPicPr>
          <a:picLocks noChangeAspect="1"/>
        </xdr:cNvPicPr>
      </xdr:nvPicPr>
      <xdr:blipFill>
        <a:blip r:embed="rId1">
          <a:lum/>
        </a:blip>
        <a:stretch>
          <a:fillRect/>
        </a:stretch>
      </xdr:blipFill>
      <xdr:spPr>
        <a:xfrm>
          <a:off x="5480685" y="97196275"/>
          <a:ext cx="57150" cy="238125"/>
        </a:xfrm>
        <a:prstGeom prst="rect">
          <a:avLst/>
        </a:prstGeom>
        <a:noFill/>
        <a:ln w="9525">
          <a:noFill/>
        </a:ln>
      </xdr:spPr>
    </xdr:pic>
    <xdr:clientData/>
  </xdr:twoCellAnchor>
  <xdr:twoCellAnchor editAs="oneCell">
    <xdr:from>
      <xdr:col>5</xdr:col>
      <xdr:colOff>228600</xdr:colOff>
      <xdr:row>67</xdr:row>
      <xdr:rowOff>0</xdr:rowOff>
    </xdr:from>
    <xdr:to>
      <xdr:col>5</xdr:col>
      <xdr:colOff>295275</xdr:colOff>
      <xdr:row>67</xdr:row>
      <xdr:rowOff>238125</xdr:rowOff>
    </xdr:to>
    <xdr:pic>
      <xdr:nvPicPr>
        <xdr:cNvPr id="4114" name="Picture 4" descr="clip_image3379"/>
        <xdr:cNvPicPr>
          <a:picLocks noChangeAspect="1"/>
        </xdr:cNvPicPr>
      </xdr:nvPicPr>
      <xdr:blipFill>
        <a:blip r:embed="rId1">
          <a:lum/>
        </a:blip>
        <a:stretch>
          <a:fillRect/>
        </a:stretch>
      </xdr:blipFill>
      <xdr:spPr>
        <a:xfrm>
          <a:off x="5556885" y="97196275"/>
          <a:ext cx="66675" cy="238125"/>
        </a:xfrm>
        <a:prstGeom prst="rect">
          <a:avLst/>
        </a:prstGeom>
        <a:noFill/>
        <a:ln w="9525">
          <a:noFill/>
        </a:ln>
      </xdr:spPr>
    </xdr:pic>
    <xdr:clientData/>
  </xdr:twoCellAnchor>
  <xdr:twoCellAnchor editAs="oneCell">
    <xdr:from>
      <xdr:col>5</xdr:col>
      <xdr:colOff>295275</xdr:colOff>
      <xdr:row>67</xdr:row>
      <xdr:rowOff>0</xdr:rowOff>
    </xdr:from>
    <xdr:to>
      <xdr:col>5</xdr:col>
      <xdr:colOff>361950</xdr:colOff>
      <xdr:row>67</xdr:row>
      <xdr:rowOff>238125</xdr:rowOff>
    </xdr:to>
    <xdr:pic>
      <xdr:nvPicPr>
        <xdr:cNvPr id="4115" name="Picture 5" descr="clip_image3380"/>
        <xdr:cNvPicPr>
          <a:picLocks noChangeAspect="1"/>
        </xdr:cNvPicPr>
      </xdr:nvPicPr>
      <xdr:blipFill>
        <a:blip r:embed="rId1">
          <a:lum/>
        </a:blip>
        <a:stretch>
          <a:fillRect/>
        </a:stretch>
      </xdr:blipFill>
      <xdr:spPr>
        <a:xfrm>
          <a:off x="5623560" y="97196275"/>
          <a:ext cx="66675" cy="238125"/>
        </a:xfrm>
        <a:prstGeom prst="rect">
          <a:avLst/>
        </a:prstGeom>
        <a:noFill/>
        <a:ln w="9525">
          <a:noFill/>
        </a:ln>
      </xdr:spPr>
    </xdr:pic>
    <xdr:clientData/>
  </xdr:twoCellAnchor>
  <xdr:twoCellAnchor editAs="oneCell">
    <xdr:from>
      <xdr:col>5</xdr:col>
      <xdr:colOff>371475</xdr:colOff>
      <xdr:row>67</xdr:row>
      <xdr:rowOff>0</xdr:rowOff>
    </xdr:from>
    <xdr:to>
      <xdr:col>5</xdr:col>
      <xdr:colOff>438150</xdr:colOff>
      <xdr:row>67</xdr:row>
      <xdr:rowOff>238125</xdr:rowOff>
    </xdr:to>
    <xdr:pic>
      <xdr:nvPicPr>
        <xdr:cNvPr id="4116" name="Picture 6" descr="clip_image3381"/>
        <xdr:cNvPicPr>
          <a:picLocks noChangeAspect="1"/>
        </xdr:cNvPicPr>
      </xdr:nvPicPr>
      <xdr:blipFill>
        <a:blip r:embed="rId1">
          <a:lum/>
        </a:blip>
        <a:stretch>
          <a:fillRect/>
        </a:stretch>
      </xdr:blipFill>
      <xdr:spPr>
        <a:xfrm>
          <a:off x="5699760" y="97196275"/>
          <a:ext cx="66675" cy="238125"/>
        </a:xfrm>
        <a:prstGeom prst="rect">
          <a:avLst/>
        </a:prstGeom>
        <a:noFill/>
        <a:ln w="9525">
          <a:noFill/>
        </a:ln>
      </xdr:spPr>
    </xdr:pic>
    <xdr:clientData/>
  </xdr:twoCellAnchor>
  <xdr:twoCellAnchor editAs="oneCell">
    <xdr:from>
      <xdr:col>5</xdr:col>
      <xdr:colOff>457200</xdr:colOff>
      <xdr:row>67</xdr:row>
      <xdr:rowOff>0</xdr:rowOff>
    </xdr:from>
    <xdr:to>
      <xdr:col>5</xdr:col>
      <xdr:colOff>514350</xdr:colOff>
      <xdr:row>67</xdr:row>
      <xdr:rowOff>238125</xdr:rowOff>
    </xdr:to>
    <xdr:pic>
      <xdr:nvPicPr>
        <xdr:cNvPr id="4117" name="Picture 7" descr="clip_image3383"/>
        <xdr:cNvPicPr>
          <a:picLocks noChangeAspect="1"/>
        </xdr:cNvPicPr>
      </xdr:nvPicPr>
      <xdr:blipFill>
        <a:blip r:embed="rId1">
          <a:lum/>
        </a:blip>
        <a:stretch>
          <a:fillRect/>
        </a:stretch>
      </xdr:blipFill>
      <xdr:spPr>
        <a:xfrm>
          <a:off x="5785485" y="97196275"/>
          <a:ext cx="57150" cy="238125"/>
        </a:xfrm>
        <a:prstGeom prst="rect">
          <a:avLst/>
        </a:prstGeom>
        <a:noFill/>
        <a:ln w="9525">
          <a:noFill/>
        </a:ln>
      </xdr:spPr>
    </xdr:pic>
    <xdr:clientData/>
  </xdr:twoCellAnchor>
  <xdr:twoCellAnchor editAs="oneCell">
    <xdr:from>
      <xdr:col>5</xdr:col>
      <xdr:colOff>523875</xdr:colOff>
      <xdr:row>67</xdr:row>
      <xdr:rowOff>0</xdr:rowOff>
    </xdr:from>
    <xdr:to>
      <xdr:col>5</xdr:col>
      <xdr:colOff>600075</xdr:colOff>
      <xdr:row>67</xdr:row>
      <xdr:rowOff>238125</xdr:rowOff>
    </xdr:to>
    <xdr:pic>
      <xdr:nvPicPr>
        <xdr:cNvPr id="4118" name="Picture 8" descr="clip_image3384"/>
        <xdr:cNvPicPr>
          <a:picLocks noChangeAspect="1"/>
        </xdr:cNvPicPr>
      </xdr:nvPicPr>
      <xdr:blipFill>
        <a:blip r:embed="rId1">
          <a:lum/>
        </a:blip>
        <a:stretch>
          <a:fillRect/>
        </a:stretch>
      </xdr:blipFill>
      <xdr:spPr>
        <a:xfrm>
          <a:off x="5852160" y="97196275"/>
          <a:ext cx="76200"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4119" name="Picture 9" descr="clip_image3386"/>
        <xdr:cNvPicPr>
          <a:picLocks noChangeAspect="1"/>
        </xdr:cNvPicPr>
      </xdr:nvPicPr>
      <xdr:blipFill>
        <a:blip r:embed="rId1">
          <a:lum/>
        </a:blip>
        <a:stretch>
          <a:fillRect/>
        </a:stretch>
      </xdr:blipFill>
      <xdr:spPr>
        <a:xfrm>
          <a:off x="5937885" y="9719627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4120" name="Picture 10" descr="clip_image3387"/>
        <xdr:cNvPicPr>
          <a:picLocks noChangeAspect="1"/>
        </xdr:cNvPicPr>
      </xdr:nvPicPr>
      <xdr:blipFill>
        <a:blip r:embed="rId1">
          <a:lum/>
        </a:blip>
        <a:stretch>
          <a:fillRect/>
        </a:stretch>
      </xdr:blipFill>
      <xdr:spPr>
        <a:xfrm>
          <a:off x="6938010" y="8149907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238125</xdr:rowOff>
    </xdr:to>
    <xdr:pic>
      <xdr:nvPicPr>
        <xdr:cNvPr id="4121" name="Picture 11" descr="clip_image3388"/>
        <xdr:cNvPicPr>
          <a:picLocks noChangeAspect="1"/>
        </xdr:cNvPicPr>
      </xdr:nvPicPr>
      <xdr:blipFill>
        <a:blip r:embed="rId1">
          <a:lum/>
        </a:blip>
        <a:stretch>
          <a:fillRect/>
        </a:stretch>
      </xdr:blipFill>
      <xdr:spPr>
        <a:xfrm>
          <a:off x="6938010" y="8149907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4122" name="Picture 12" descr="clip_image3389"/>
        <xdr:cNvPicPr>
          <a:picLocks noChangeAspect="1"/>
        </xdr:cNvPicPr>
      </xdr:nvPicPr>
      <xdr:blipFill>
        <a:blip r:embed="rId1">
          <a:lum/>
        </a:blip>
        <a:stretch>
          <a:fillRect/>
        </a:stretch>
      </xdr:blipFill>
      <xdr:spPr>
        <a:xfrm>
          <a:off x="6938010" y="81499075"/>
          <a:ext cx="66675"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4123" name="Picture 23" descr="clip_image3382"/>
        <xdr:cNvPicPr>
          <a:picLocks noChangeAspect="1"/>
        </xdr:cNvPicPr>
      </xdr:nvPicPr>
      <xdr:blipFill>
        <a:blip r:embed="rId2">
          <a:lum/>
        </a:blip>
        <a:stretch>
          <a:fillRect/>
        </a:stretch>
      </xdr:blipFill>
      <xdr:spPr>
        <a:xfrm>
          <a:off x="12875260" y="8149907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4124" name="Picture 19" descr="clip_image3396"/>
        <xdr:cNvPicPr>
          <a:picLocks noChangeAspect="1"/>
        </xdr:cNvPicPr>
      </xdr:nvPicPr>
      <xdr:blipFill>
        <a:blip r:embed="rId3">
          <a:lum/>
        </a:blip>
        <a:stretch>
          <a:fillRect/>
        </a:stretch>
      </xdr:blipFill>
      <xdr:spPr>
        <a:xfrm>
          <a:off x="6938010" y="81499075"/>
          <a:ext cx="85725" cy="266700"/>
        </a:xfrm>
        <a:prstGeom prst="rect">
          <a:avLst/>
        </a:prstGeom>
        <a:noFill/>
        <a:ln w="9525">
          <a:noFill/>
        </a:ln>
      </xdr:spPr>
    </xdr:pic>
    <xdr:clientData/>
  </xdr:twoCellAnchor>
  <xdr:twoCellAnchor editAs="oneCell">
    <xdr:from>
      <xdr:col>5</xdr:col>
      <xdr:colOff>0</xdr:colOff>
      <xdr:row>67</xdr:row>
      <xdr:rowOff>0</xdr:rowOff>
    </xdr:from>
    <xdr:to>
      <xdr:col>5</xdr:col>
      <xdr:colOff>57150</xdr:colOff>
      <xdr:row>67</xdr:row>
      <xdr:rowOff>228600</xdr:rowOff>
    </xdr:to>
    <xdr:pic>
      <xdr:nvPicPr>
        <xdr:cNvPr id="4125" name="Picture 1" descr="clip_image3376"/>
        <xdr:cNvPicPr>
          <a:picLocks noChangeAspect="1"/>
        </xdr:cNvPicPr>
      </xdr:nvPicPr>
      <xdr:blipFill>
        <a:blip r:embed="rId1">
          <a:lum/>
        </a:blip>
        <a:stretch>
          <a:fillRect/>
        </a:stretch>
      </xdr:blipFill>
      <xdr:spPr>
        <a:xfrm>
          <a:off x="5328285" y="97196275"/>
          <a:ext cx="57150" cy="228600"/>
        </a:xfrm>
        <a:prstGeom prst="rect">
          <a:avLst/>
        </a:prstGeom>
        <a:noFill/>
        <a:ln w="9525">
          <a:noFill/>
        </a:ln>
      </xdr:spPr>
    </xdr:pic>
    <xdr:clientData/>
  </xdr:twoCellAnchor>
  <xdr:twoCellAnchor editAs="oneCell">
    <xdr:from>
      <xdr:col>5</xdr:col>
      <xdr:colOff>66675</xdr:colOff>
      <xdr:row>67</xdr:row>
      <xdr:rowOff>0</xdr:rowOff>
    </xdr:from>
    <xdr:to>
      <xdr:col>5</xdr:col>
      <xdr:colOff>142875</xdr:colOff>
      <xdr:row>67</xdr:row>
      <xdr:rowOff>228600</xdr:rowOff>
    </xdr:to>
    <xdr:pic>
      <xdr:nvPicPr>
        <xdr:cNvPr id="4126" name="Picture 2" descr="clip_image3377"/>
        <xdr:cNvPicPr>
          <a:picLocks noChangeAspect="1"/>
        </xdr:cNvPicPr>
      </xdr:nvPicPr>
      <xdr:blipFill>
        <a:blip r:embed="rId1">
          <a:lum/>
        </a:blip>
        <a:stretch>
          <a:fillRect/>
        </a:stretch>
      </xdr:blipFill>
      <xdr:spPr>
        <a:xfrm>
          <a:off x="5394960" y="97196275"/>
          <a:ext cx="76200" cy="228600"/>
        </a:xfrm>
        <a:prstGeom prst="rect">
          <a:avLst/>
        </a:prstGeom>
        <a:noFill/>
        <a:ln w="9525">
          <a:noFill/>
        </a:ln>
      </xdr:spPr>
    </xdr:pic>
    <xdr:clientData/>
  </xdr:twoCellAnchor>
  <xdr:twoCellAnchor editAs="oneCell">
    <xdr:from>
      <xdr:col>5</xdr:col>
      <xdr:colOff>152400</xdr:colOff>
      <xdr:row>67</xdr:row>
      <xdr:rowOff>0</xdr:rowOff>
    </xdr:from>
    <xdr:to>
      <xdr:col>5</xdr:col>
      <xdr:colOff>209550</xdr:colOff>
      <xdr:row>67</xdr:row>
      <xdr:rowOff>228600</xdr:rowOff>
    </xdr:to>
    <xdr:pic>
      <xdr:nvPicPr>
        <xdr:cNvPr id="4127" name="Picture 3" descr="clip_image3378"/>
        <xdr:cNvPicPr>
          <a:picLocks noChangeAspect="1"/>
        </xdr:cNvPicPr>
      </xdr:nvPicPr>
      <xdr:blipFill>
        <a:blip r:embed="rId1">
          <a:lum/>
        </a:blip>
        <a:stretch>
          <a:fillRect/>
        </a:stretch>
      </xdr:blipFill>
      <xdr:spPr>
        <a:xfrm>
          <a:off x="5480685" y="97196275"/>
          <a:ext cx="57150" cy="228600"/>
        </a:xfrm>
        <a:prstGeom prst="rect">
          <a:avLst/>
        </a:prstGeom>
        <a:noFill/>
        <a:ln w="9525">
          <a:noFill/>
        </a:ln>
      </xdr:spPr>
    </xdr:pic>
    <xdr:clientData/>
  </xdr:twoCellAnchor>
  <xdr:twoCellAnchor editAs="oneCell">
    <xdr:from>
      <xdr:col>5</xdr:col>
      <xdr:colOff>228600</xdr:colOff>
      <xdr:row>67</xdr:row>
      <xdr:rowOff>0</xdr:rowOff>
    </xdr:from>
    <xdr:to>
      <xdr:col>5</xdr:col>
      <xdr:colOff>295275</xdr:colOff>
      <xdr:row>67</xdr:row>
      <xdr:rowOff>228600</xdr:rowOff>
    </xdr:to>
    <xdr:pic>
      <xdr:nvPicPr>
        <xdr:cNvPr id="4128" name="Picture 4" descr="clip_image3379"/>
        <xdr:cNvPicPr>
          <a:picLocks noChangeAspect="1"/>
        </xdr:cNvPicPr>
      </xdr:nvPicPr>
      <xdr:blipFill>
        <a:blip r:embed="rId1">
          <a:lum/>
        </a:blip>
        <a:stretch>
          <a:fillRect/>
        </a:stretch>
      </xdr:blipFill>
      <xdr:spPr>
        <a:xfrm>
          <a:off x="5556885" y="97196275"/>
          <a:ext cx="66675" cy="228600"/>
        </a:xfrm>
        <a:prstGeom prst="rect">
          <a:avLst/>
        </a:prstGeom>
        <a:noFill/>
        <a:ln w="9525">
          <a:noFill/>
        </a:ln>
      </xdr:spPr>
    </xdr:pic>
    <xdr:clientData/>
  </xdr:twoCellAnchor>
  <xdr:twoCellAnchor editAs="oneCell">
    <xdr:from>
      <xdr:col>5</xdr:col>
      <xdr:colOff>295275</xdr:colOff>
      <xdr:row>67</xdr:row>
      <xdr:rowOff>0</xdr:rowOff>
    </xdr:from>
    <xdr:to>
      <xdr:col>5</xdr:col>
      <xdr:colOff>361950</xdr:colOff>
      <xdr:row>67</xdr:row>
      <xdr:rowOff>228600</xdr:rowOff>
    </xdr:to>
    <xdr:pic>
      <xdr:nvPicPr>
        <xdr:cNvPr id="4129" name="Picture 5" descr="clip_image3380"/>
        <xdr:cNvPicPr>
          <a:picLocks noChangeAspect="1"/>
        </xdr:cNvPicPr>
      </xdr:nvPicPr>
      <xdr:blipFill>
        <a:blip r:embed="rId1">
          <a:lum/>
        </a:blip>
        <a:stretch>
          <a:fillRect/>
        </a:stretch>
      </xdr:blipFill>
      <xdr:spPr>
        <a:xfrm>
          <a:off x="5623560" y="97196275"/>
          <a:ext cx="66675" cy="228600"/>
        </a:xfrm>
        <a:prstGeom prst="rect">
          <a:avLst/>
        </a:prstGeom>
        <a:noFill/>
        <a:ln w="9525">
          <a:noFill/>
        </a:ln>
      </xdr:spPr>
    </xdr:pic>
    <xdr:clientData/>
  </xdr:twoCellAnchor>
  <xdr:twoCellAnchor editAs="oneCell">
    <xdr:from>
      <xdr:col>5</xdr:col>
      <xdr:colOff>371475</xdr:colOff>
      <xdr:row>67</xdr:row>
      <xdr:rowOff>0</xdr:rowOff>
    </xdr:from>
    <xdr:to>
      <xdr:col>5</xdr:col>
      <xdr:colOff>438150</xdr:colOff>
      <xdr:row>67</xdr:row>
      <xdr:rowOff>228600</xdr:rowOff>
    </xdr:to>
    <xdr:pic>
      <xdr:nvPicPr>
        <xdr:cNvPr id="4130" name="Picture 6" descr="clip_image3381"/>
        <xdr:cNvPicPr>
          <a:picLocks noChangeAspect="1"/>
        </xdr:cNvPicPr>
      </xdr:nvPicPr>
      <xdr:blipFill>
        <a:blip r:embed="rId1">
          <a:lum/>
        </a:blip>
        <a:stretch>
          <a:fillRect/>
        </a:stretch>
      </xdr:blipFill>
      <xdr:spPr>
        <a:xfrm>
          <a:off x="5699760" y="97196275"/>
          <a:ext cx="66675" cy="228600"/>
        </a:xfrm>
        <a:prstGeom prst="rect">
          <a:avLst/>
        </a:prstGeom>
        <a:noFill/>
        <a:ln w="9525">
          <a:noFill/>
        </a:ln>
      </xdr:spPr>
    </xdr:pic>
    <xdr:clientData/>
  </xdr:twoCellAnchor>
  <xdr:twoCellAnchor editAs="oneCell">
    <xdr:from>
      <xdr:col>5</xdr:col>
      <xdr:colOff>457200</xdr:colOff>
      <xdr:row>67</xdr:row>
      <xdr:rowOff>0</xdr:rowOff>
    </xdr:from>
    <xdr:to>
      <xdr:col>5</xdr:col>
      <xdr:colOff>514350</xdr:colOff>
      <xdr:row>67</xdr:row>
      <xdr:rowOff>228600</xdr:rowOff>
    </xdr:to>
    <xdr:pic>
      <xdr:nvPicPr>
        <xdr:cNvPr id="4131" name="Picture 7" descr="clip_image3383"/>
        <xdr:cNvPicPr>
          <a:picLocks noChangeAspect="1"/>
        </xdr:cNvPicPr>
      </xdr:nvPicPr>
      <xdr:blipFill>
        <a:blip r:embed="rId1">
          <a:lum/>
        </a:blip>
        <a:stretch>
          <a:fillRect/>
        </a:stretch>
      </xdr:blipFill>
      <xdr:spPr>
        <a:xfrm>
          <a:off x="5785485" y="97196275"/>
          <a:ext cx="57150" cy="228600"/>
        </a:xfrm>
        <a:prstGeom prst="rect">
          <a:avLst/>
        </a:prstGeom>
        <a:noFill/>
        <a:ln w="9525">
          <a:noFill/>
        </a:ln>
      </xdr:spPr>
    </xdr:pic>
    <xdr:clientData/>
  </xdr:twoCellAnchor>
  <xdr:twoCellAnchor editAs="oneCell">
    <xdr:from>
      <xdr:col>5</xdr:col>
      <xdr:colOff>523875</xdr:colOff>
      <xdr:row>67</xdr:row>
      <xdr:rowOff>0</xdr:rowOff>
    </xdr:from>
    <xdr:to>
      <xdr:col>5</xdr:col>
      <xdr:colOff>600075</xdr:colOff>
      <xdr:row>67</xdr:row>
      <xdr:rowOff>228600</xdr:rowOff>
    </xdr:to>
    <xdr:pic>
      <xdr:nvPicPr>
        <xdr:cNvPr id="4132" name="Picture 8" descr="clip_image3384"/>
        <xdr:cNvPicPr>
          <a:picLocks noChangeAspect="1"/>
        </xdr:cNvPicPr>
      </xdr:nvPicPr>
      <xdr:blipFill>
        <a:blip r:embed="rId1">
          <a:lum/>
        </a:blip>
        <a:stretch>
          <a:fillRect/>
        </a:stretch>
      </xdr:blipFill>
      <xdr:spPr>
        <a:xfrm>
          <a:off x="5852160" y="97196275"/>
          <a:ext cx="76200" cy="22860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228600</xdr:rowOff>
    </xdr:to>
    <xdr:pic>
      <xdr:nvPicPr>
        <xdr:cNvPr id="4133" name="Picture 9" descr="clip_image3386"/>
        <xdr:cNvPicPr>
          <a:picLocks noChangeAspect="1"/>
        </xdr:cNvPicPr>
      </xdr:nvPicPr>
      <xdr:blipFill>
        <a:blip r:embed="rId1">
          <a:lum/>
        </a:blip>
        <a:stretch>
          <a:fillRect/>
        </a:stretch>
      </xdr:blipFill>
      <xdr:spPr>
        <a:xfrm>
          <a:off x="5937885" y="97196275"/>
          <a:ext cx="66675" cy="228600"/>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228600</xdr:rowOff>
    </xdr:to>
    <xdr:pic>
      <xdr:nvPicPr>
        <xdr:cNvPr id="4134" name="Picture 10" descr="clip_image3387"/>
        <xdr:cNvPicPr>
          <a:picLocks noChangeAspect="1"/>
        </xdr:cNvPicPr>
      </xdr:nvPicPr>
      <xdr:blipFill>
        <a:blip r:embed="rId1">
          <a:lum/>
        </a:blip>
        <a:stretch>
          <a:fillRect/>
        </a:stretch>
      </xdr:blipFill>
      <xdr:spPr>
        <a:xfrm>
          <a:off x="6938010" y="81499075"/>
          <a:ext cx="66675" cy="228600"/>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228600</xdr:rowOff>
    </xdr:to>
    <xdr:pic>
      <xdr:nvPicPr>
        <xdr:cNvPr id="4135" name="Picture 11" descr="clip_image3388"/>
        <xdr:cNvPicPr>
          <a:picLocks noChangeAspect="1"/>
        </xdr:cNvPicPr>
      </xdr:nvPicPr>
      <xdr:blipFill>
        <a:blip r:embed="rId1">
          <a:lum/>
        </a:blip>
        <a:stretch>
          <a:fillRect/>
        </a:stretch>
      </xdr:blipFill>
      <xdr:spPr>
        <a:xfrm>
          <a:off x="6938010" y="81499075"/>
          <a:ext cx="57150" cy="228600"/>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228600</xdr:rowOff>
    </xdr:to>
    <xdr:pic>
      <xdr:nvPicPr>
        <xdr:cNvPr id="4136" name="Picture 12" descr="clip_image3389"/>
        <xdr:cNvPicPr>
          <a:picLocks noChangeAspect="1"/>
        </xdr:cNvPicPr>
      </xdr:nvPicPr>
      <xdr:blipFill>
        <a:blip r:embed="rId1">
          <a:lum/>
        </a:blip>
        <a:stretch>
          <a:fillRect/>
        </a:stretch>
      </xdr:blipFill>
      <xdr:spPr>
        <a:xfrm>
          <a:off x="6938010" y="81499075"/>
          <a:ext cx="66675" cy="228600"/>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257175</xdr:rowOff>
    </xdr:to>
    <xdr:pic>
      <xdr:nvPicPr>
        <xdr:cNvPr id="4137" name="Picture 23" descr="clip_image3382"/>
        <xdr:cNvPicPr>
          <a:picLocks noChangeAspect="1"/>
        </xdr:cNvPicPr>
      </xdr:nvPicPr>
      <xdr:blipFill>
        <a:blip r:embed="rId2">
          <a:lum/>
        </a:blip>
        <a:stretch>
          <a:fillRect/>
        </a:stretch>
      </xdr:blipFill>
      <xdr:spPr>
        <a:xfrm>
          <a:off x="12875260" y="81499075"/>
          <a:ext cx="57150" cy="25717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4138" name="Picture 19" descr="clip_image3396"/>
        <xdr:cNvPicPr>
          <a:picLocks noChangeAspect="1"/>
        </xdr:cNvPicPr>
      </xdr:nvPicPr>
      <xdr:blipFill>
        <a:blip r:embed="rId3">
          <a:lum/>
        </a:blip>
        <a:stretch>
          <a:fillRect/>
        </a:stretch>
      </xdr:blipFill>
      <xdr:spPr>
        <a:xfrm>
          <a:off x="6938010" y="81499075"/>
          <a:ext cx="85725" cy="266700"/>
        </a:xfrm>
        <a:prstGeom prst="rect">
          <a:avLst/>
        </a:prstGeom>
        <a:noFill/>
        <a:ln w="9525">
          <a:noFill/>
        </a:ln>
      </xdr:spPr>
    </xdr:pic>
    <xdr:clientData/>
  </xdr:twoCellAnchor>
  <xdr:twoCellAnchor editAs="oneCell">
    <xdr:from>
      <xdr:col>5</xdr:col>
      <xdr:colOff>0</xdr:colOff>
      <xdr:row>67</xdr:row>
      <xdr:rowOff>0</xdr:rowOff>
    </xdr:from>
    <xdr:to>
      <xdr:col>5</xdr:col>
      <xdr:colOff>57150</xdr:colOff>
      <xdr:row>67</xdr:row>
      <xdr:rowOff>228600</xdr:rowOff>
    </xdr:to>
    <xdr:pic>
      <xdr:nvPicPr>
        <xdr:cNvPr id="4139" name="Picture 1" descr="clip_image3376"/>
        <xdr:cNvPicPr>
          <a:picLocks noChangeAspect="1"/>
        </xdr:cNvPicPr>
      </xdr:nvPicPr>
      <xdr:blipFill>
        <a:blip r:embed="rId1">
          <a:lum/>
        </a:blip>
        <a:stretch>
          <a:fillRect/>
        </a:stretch>
      </xdr:blipFill>
      <xdr:spPr>
        <a:xfrm>
          <a:off x="5328285" y="97196275"/>
          <a:ext cx="57150" cy="228600"/>
        </a:xfrm>
        <a:prstGeom prst="rect">
          <a:avLst/>
        </a:prstGeom>
        <a:noFill/>
        <a:ln w="9525">
          <a:noFill/>
        </a:ln>
      </xdr:spPr>
    </xdr:pic>
    <xdr:clientData/>
  </xdr:twoCellAnchor>
  <xdr:twoCellAnchor editAs="oneCell">
    <xdr:from>
      <xdr:col>5</xdr:col>
      <xdr:colOff>66675</xdr:colOff>
      <xdr:row>67</xdr:row>
      <xdr:rowOff>0</xdr:rowOff>
    </xdr:from>
    <xdr:to>
      <xdr:col>5</xdr:col>
      <xdr:colOff>142875</xdr:colOff>
      <xdr:row>67</xdr:row>
      <xdr:rowOff>228600</xdr:rowOff>
    </xdr:to>
    <xdr:pic>
      <xdr:nvPicPr>
        <xdr:cNvPr id="4140" name="Picture 2" descr="clip_image3377"/>
        <xdr:cNvPicPr>
          <a:picLocks noChangeAspect="1"/>
        </xdr:cNvPicPr>
      </xdr:nvPicPr>
      <xdr:blipFill>
        <a:blip r:embed="rId1">
          <a:lum/>
        </a:blip>
        <a:stretch>
          <a:fillRect/>
        </a:stretch>
      </xdr:blipFill>
      <xdr:spPr>
        <a:xfrm>
          <a:off x="5394960" y="97196275"/>
          <a:ext cx="76200" cy="228600"/>
        </a:xfrm>
        <a:prstGeom prst="rect">
          <a:avLst/>
        </a:prstGeom>
        <a:noFill/>
        <a:ln w="9525">
          <a:noFill/>
        </a:ln>
      </xdr:spPr>
    </xdr:pic>
    <xdr:clientData/>
  </xdr:twoCellAnchor>
  <xdr:twoCellAnchor editAs="oneCell">
    <xdr:from>
      <xdr:col>5</xdr:col>
      <xdr:colOff>152400</xdr:colOff>
      <xdr:row>67</xdr:row>
      <xdr:rowOff>0</xdr:rowOff>
    </xdr:from>
    <xdr:to>
      <xdr:col>5</xdr:col>
      <xdr:colOff>209550</xdr:colOff>
      <xdr:row>67</xdr:row>
      <xdr:rowOff>228600</xdr:rowOff>
    </xdr:to>
    <xdr:pic>
      <xdr:nvPicPr>
        <xdr:cNvPr id="4141" name="Picture 3" descr="clip_image3378"/>
        <xdr:cNvPicPr>
          <a:picLocks noChangeAspect="1"/>
        </xdr:cNvPicPr>
      </xdr:nvPicPr>
      <xdr:blipFill>
        <a:blip r:embed="rId1">
          <a:lum/>
        </a:blip>
        <a:stretch>
          <a:fillRect/>
        </a:stretch>
      </xdr:blipFill>
      <xdr:spPr>
        <a:xfrm>
          <a:off x="5480685" y="97196275"/>
          <a:ext cx="57150" cy="228600"/>
        </a:xfrm>
        <a:prstGeom prst="rect">
          <a:avLst/>
        </a:prstGeom>
        <a:noFill/>
        <a:ln w="9525">
          <a:noFill/>
        </a:ln>
      </xdr:spPr>
    </xdr:pic>
    <xdr:clientData/>
  </xdr:twoCellAnchor>
  <xdr:twoCellAnchor editAs="oneCell">
    <xdr:from>
      <xdr:col>5</xdr:col>
      <xdr:colOff>228600</xdr:colOff>
      <xdr:row>67</xdr:row>
      <xdr:rowOff>0</xdr:rowOff>
    </xdr:from>
    <xdr:to>
      <xdr:col>5</xdr:col>
      <xdr:colOff>295275</xdr:colOff>
      <xdr:row>67</xdr:row>
      <xdr:rowOff>228600</xdr:rowOff>
    </xdr:to>
    <xdr:pic>
      <xdr:nvPicPr>
        <xdr:cNvPr id="4142" name="Picture 4" descr="clip_image3379"/>
        <xdr:cNvPicPr>
          <a:picLocks noChangeAspect="1"/>
        </xdr:cNvPicPr>
      </xdr:nvPicPr>
      <xdr:blipFill>
        <a:blip r:embed="rId1">
          <a:lum/>
        </a:blip>
        <a:stretch>
          <a:fillRect/>
        </a:stretch>
      </xdr:blipFill>
      <xdr:spPr>
        <a:xfrm>
          <a:off x="5556885" y="97196275"/>
          <a:ext cx="66675" cy="228600"/>
        </a:xfrm>
        <a:prstGeom prst="rect">
          <a:avLst/>
        </a:prstGeom>
        <a:noFill/>
        <a:ln w="9525">
          <a:noFill/>
        </a:ln>
      </xdr:spPr>
    </xdr:pic>
    <xdr:clientData/>
  </xdr:twoCellAnchor>
  <xdr:twoCellAnchor editAs="oneCell">
    <xdr:from>
      <xdr:col>5</xdr:col>
      <xdr:colOff>295275</xdr:colOff>
      <xdr:row>67</xdr:row>
      <xdr:rowOff>0</xdr:rowOff>
    </xdr:from>
    <xdr:to>
      <xdr:col>5</xdr:col>
      <xdr:colOff>361950</xdr:colOff>
      <xdr:row>67</xdr:row>
      <xdr:rowOff>228600</xdr:rowOff>
    </xdr:to>
    <xdr:pic>
      <xdr:nvPicPr>
        <xdr:cNvPr id="4143" name="Picture 5" descr="clip_image3380"/>
        <xdr:cNvPicPr>
          <a:picLocks noChangeAspect="1"/>
        </xdr:cNvPicPr>
      </xdr:nvPicPr>
      <xdr:blipFill>
        <a:blip r:embed="rId1">
          <a:lum/>
        </a:blip>
        <a:stretch>
          <a:fillRect/>
        </a:stretch>
      </xdr:blipFill>
      <xdr:spPr>
        <a:xfrm>
          <a:off x="5623560" y="97196275"/>
          <a:ext cx="66675" cy="228600"/>
        </a:xfrm>
        <a:prstGeom prst="rect">
          <a:avLst/>
        </a:prstGeom>
        <a:noFill/>
        <a:ln w="9525">
          <a:noFill/>
        </a:ln>
      </xdr:spPr>
    </xdr:pic>
    <xdr:clientData/>
  </xdr:twoCellAnchor>
  <xdr:twoCellAnchor editAs="oneCell">
    <xdr:from>
      <xdr:col>5</xdr:col>
      <xdr:colOff>371475</xdr:colOff>
      <xdr:row>67</xdr:row>
      <xdr:rowOff>0</xdr:rowOff>
    </xdr:from>
    <xdr:to>
      <xdr:col>5</xdr:col>
      <xdr:colOff>438150</xdr:colOff>
      <xdr:row>67</xdr:row>
      <xdr:rowOff>228600</xdr:rowOff>
    </xdr:to>
    <xdr:pic>
      <xdr:nvPicPr>
        <xdr:cNvPr id="4144" name="Picture 6" descr="clip_image3381"/>
        <xdr:cNvPicPr>
          <a:picLocks noChangeAspect="1"/>
        </xdr:cNvPicPr>
      </xdr:nvPicPr>
      <xdr:blipFill>
        <a:blip r:embed="rId1">
          <a:lum/>
        </a:blip>
        <a:stretch>
          <a:fillRect/>
        </a:stretch>
      </xdr:blipFill>
      <xdr:spPr>
        <a:xfrm>
          <a:off x="5699760" y="97196275"/>
          <a:ext cx="66675" cy="228600"/>
        </a:xfrm>
        <a:prstGeom prst="rect">
          <a:avLst/>
        </a:prstGeom>
        <a:noFill/>
        <a:ln w="9525">
          <a:noFill/>
        </a:ln>
      </xdr:spPr>
    </xdr:pic>
    <xdr:clientData/>
  </xdr:twoCellAnchor>
  <xdr:twoCellAnchor editAs="oneCell">
    <xdr:from>
      <xdr:col>5</xdr:col>
      <xdr:colOff>457200</xdr:colOff>
      <xdr:row>67</xdr:row>
      <xdr:rowOff>0</xdr:rowOff>
    </xdr:from>
    <xdr:to>
      <xdr:col>5</xdr:col>
      <xdr:colOff>514350</xdr:colOff>
      <xdr:row>67</xdr:row>
      <xdr:rowOff>228600</xdr:rowOff>
    </xdr:to>
    <xdr:pic>
      <xdr:nvPicPr>
        <xdr:cNvPr id="4145" name="Picture 7" descr="clip_image3383"/>
        <xdr:cNvPicPr>
          <a:picLocks noChangeAspect="1"/>
        </xdr:cNvPicPr>
      </xdr:nvPicPr>
      <xdr:blipFill>
        <a:blip r:embed="rId1">
          <a:lum/>
        </a:blip>
        <a:stretch>
          <a:fillRect/>
        </a:stretch>
      </xdr:blipFill>
      <xdr:spPr>
        <a:xfrm>
          <a:off x="5785485" y="97196275"/>
          <a:ext cx="57150" cy="228600"/>
        </a:xfrm>
        <a:prstGeom prst="rect">
          <a:avLst/>
        </a:prstGeom>
        <a:noFill/>
        <a:ln w="9525">
          <a:noFill/>
        </a:ln>
      </xdr:spPr>
    </xdr:pic>
    <xdr:clientData/>
  </xdr:twoCellAnchor>
  <xdr:twoCellAnchor editAs="oneCell">
    <xdr:from>
      <xdr:col>5</xdr:col>
      <xdr:colOff>523875</xdr:colOff>
      <xdr:row>67</xdr:row>
      <xdr:rowOff>0</xdr:rowOff>
    </xdr:from>
    <xdr:to>
      <xdr:col>5</xdr:col>
      <xdr:colOff>600075</xdr:colOff>
      <xdr:row>67</xdr:row>
      <xdr:rowOff>228600</xdr:rowOff>
    </xdr:to>
    <xdr:pic>
      <xdr:nvPicPr>
        <xdr:cNvPr id="4146" name="Picture 8" descr="clip_image3384"/>
        <xdr:cNvPicPr>
          <a:picLocks noChangeAspect="1"/>
        </xdr:cNvPicPr>
      </xdr:nvPicPr>
      <xdr:blipFill>
        <a:blip r:embed="rId1">
          <a:lum/>
        </a:blip>
        <a:stretch>
          <a:fillRect/>
        </a:stretch>
      </xdr:blipFill>
      <xdr:spPr>
        <a:xfrm>
          <a:off x="5852160" y="97196275"/>
          <a:ext cx="76200" cy="228600"/>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228600</xdr:rowOff>
    </xdr:to>
    <xdr:pic>
      <xdr:nvPicPr>
        <xdr:cNvPr id="4147" name="Picture 9" descr="clip_image3386"/>
        <xdr:cNvPicPr>
          <a:picLocks noChangeAspect="1"/>
        </xdr:cNvPicPr>
      </xdr:nvPicPr>
      <xdr:blipFill>
        <a:blip r:embed="rId1">
          <a:lum/>
        </a:blip>
        <a:stretch>
          <a:fillRect/>
        </a:stretch>
      </xdr:blipFill>
      <xdr:spPr>
        <a:xfrm>
          <a:off x="5937885" y="97196275"/>
          <a:ext cx="66675" cy="228600"/>
        </a:xfrm>
        <a:prstGeom prst="rect">
          <a:avLst/>
        </a:prstGeom>
        <a:noFill/>
        <a:ln w="9525">
          <a:noFill/>
        </a:ln>
      </xdr:spPr>
    </xdr:pic>
    <xdr:clientData/>
  </xdr:twoCellAnchor>
  <xdr:twoCellAnchor editAs="oneCell">
    <xdr:from>
      <xdr:col>5</xdr:col>
      <xdr:colOff>0</xdr:colOff>
      <xdr:row>68</xdr:row>
      <xdr:rowOff>0</xdr:rowOff>
    </xdr:from>
    <xdr:to>
      <xdr:col>5</xdr:col>
      <xdr:colOff>57150</xdr:colOff>
      <xdr:row>68</xdr:row>
      <xdr:rowOff>228600</xdr:rowOff>
    </xdr:to>
    <xdr:pic>
      <xdr:nvPicPr>
        <xdr:cNvPr id="4148" name="Picture 1" descr="clip_image3376"/>
        <xdr:cNvPicPr>
          <a:picLocks noChangeAspect="1"/>
        </xdr:cNvPicPr>
      </xdr:nvPicPr>
      <xdr:blipFill>
        <a:blip r:embed="rId1">
          <a:lum/>
        </a:blip>
        <a:stretch>
          <a:fillRect/>
        </a:stretch>
      </xdr:blipFill>
      <xdr:spPr>
        <a:xfrm>
          <a:off x="5328285" y="97894775"/>
          <a:ext cx="57150" cy="228600"/>
        </a:xfrm>
        <a:prstGeom prst="rect">
          <a:avLst/>
        </a:prstGeom>
        <a:noFill/>
        <a:ln w="9525">
          <a:noFill/>
        </a:ln>
      </xdr:spPr>
    </xdr:pic>
    <xdr:clientData/>
  </xdr:twoCellAnchor>
  <xdr:twoCellAnchor editAs="oneCell">
    <xdr:from>
      <xdr:col>5</xdr:col>
      <xdr:colOff>66675</xdr:colOff>
      <xdr:row>68</xdr:row>
      <xdr:rowOff>0</xdr:rowOff>
    </xdr:from>
    <xdr:to>
      <xdr:col>5</xdr:col>
      <xdr:colOff>142875</xdr:colOff>
      <xdr:row>68</xdr:row>
      <xdr:rowOff>228600</xdr:rowOff>
    </xdr:to>
    <xdr:pic>
      <xdr:nvPicPr>
        <xdr:cNvPr id="4149" name="Picture 2" descr="clip_image3377"/>
        <xdr:cNvPicPr>
          <a:picLocks noChangeAspect="1"/>
        </xdr:cNvPicPr>
      </xdr:nvPicPr>
      <xdr:blipFill>
        <a:blip r:embed="rId1">
          <a:lum/>
        </a:blip>
        <a:stretch>
          <a:fillRect/>
        </a:stretch>
      </xdr:blipFill>
      <xdr:spPr>
        <a:xfrm>
          <a:off x="5394960" y="97894775"/>
          <a:ext cx="76200" cy="228600"/>
        </a:xfrm>
        <a:prstGeom prst="rect">
          <a:avLst/>
        </a:prstGeom>
        <a:noFill/>
        <a:ln w="9525">
          <a:noFill/>
        </a:ln>
      </xdr:spPr>
    </xdr:pic>
    <xdr:clientData/>
  </xdr:twoCellAnchor>
  <xdr:twoCellAnchor editAs="oneCell">
    <xdr:from>
      <xdr:col>5</xdr:col>
      <xdr:colOff>152400</xdr:colOff>
      <xdr:row>68</xdr:row>
      <xdr:rowOff>0</xdr:rowOff>
    </xdr:from>
    <xdr:to>
      <xdr:col>5</xdr:col>
      <xdr:colOff>209550</xdr:colOff>
      <xdr:row>68</xdr:row>
      <xdr:rowOff>228600</xdr:rowOff>
    </xdr:to>
    <xdr:pic>
      <xdr:nvPicPr>
        <xdr:cNvPr id="4150" name="Picture 3" descr="clip_image3378"/>
        <xdr:cNvPicPr>
          <a:picLocks noChangeAspect="1"/>
        </xdr:cNvPicPr>
      </xdr:nvPicPr>
      <xdr:blipFill>
        <a:blip r:embed="rId1">
          <a:lum/>
        </a:blip>
        <a:stretch>
          <a:fillRect/>
        </a:stretch>
      </xdr:blipFill>
      <xdr:spPr>
        <a:xfrm>
          <a:off x="5480685" y="97894775"/>
          <a:ext cx="57150" cy="228600"/>
        </a:xfrm>
        <a:prstGeom prst="rect">
          <a:avLst/>
        </a:prstGeom>
        <a:noFill/>
        <a:ln w="9525">
          <a:noFill/>
        </a:ln>
      </xdr:spPr>
    </xdr:pic>
    <xdr:clientData/>
  </xdr:twoCellAnchor>
  <xdr:twoCellAnchor editAs="oneCell">
    <xdr:from>
      <xdr:col>5</xdr:col>
      <xdr:colOff>228600</xdr:colOff>
      <xdr:row>68</xdr:row>
      <xdr:rowOff>0</xdr:rowOff>
    </xdr:from>
    <xdr:to>
      <xdr:col>5</xdr:col>
      <xdr:colOff>295275</xdr:colOff>
      <xdr:row>68</xdr:row>
      <xdr:rowOff>228600</xdr:rowOff>
    </xdr:to>
    <xdr:pic>
      <xdr:nvPicPr>
        <xdr:cNvPr id="4151" name="Picture 4" descr="clip_image3379"/>
        <xdr:cNvPicPr>
          <a:picLocks noChangeAspect="1"/>
        </xdr:cNvPicPr>
      </xdr:nvPicPr>
      <xdr:blipFill>
        <a:blip r:embed="rId1">
          <a:lum/>
        </a:blip>
        <a:stretch>
          <a:fillRect/>
        </a:stretch>
      </xdr:blipFill>
      <xdr:spPr>
        <a:xfrm>
          <a:off x="5556885" y="97894775"/>
          <a:ext cx="66675" cy="228600"/>
        </a:xfrm>
        <a:prstGeom prst="rect">
          <a:avLst/>
        </a:prstGeom>
        <a:noFill/>
        <a:ln w="9525">
          <a:noFill/>
        </a:ln>
      </xdr:spPr>
    </xdr:pic>
    <xdr:clientData/>
  </xdr:twoCellAnchor>
  <xdr:twoCellAnchor editAs="oneCell">
    <xdr:from>
      <xdr:col>5</xdr:col>
      <xdr:colOff>295275</xdr:colOff>
      <xdr:row>68</xdr:row>
      <xdr:rowOff>0</xdr:rowOff>
    </xdr:from>
    <xdr:to>
      <xdr:col>5</xdr:col>
      <xdr:colOff>361950</xdr:colOff>
      <xdr:row>68</xdr:row>
      <xdr:rowOff>228600</xdr:rowOff>
    </xdr:to>
    <xdr:pic>
      <xdr:nvPicPr>
        <xdr:cNvPr id="4152" name="Picture 5" descr="clip_image3380"/>
        <xdr:cNvPicPr>
          <a:picLocks noChangeAspect="1"/>
        </xdr:cNvPicPr>
      </xdr:nvPicPr>
      <xdr:blipFill>
        <a:blip r:embed="rId1">
          <a:lum/>
        </a:blip>
        <a:stretch>
          <a:fillRect/>
        </a:stretch>
      </xdr:blipFill>
      <xdr:spPr>
        <a:xfrm>
          <a:off x="5623560" y="97894775"/>
          <a:ext cx="66675" cy="228600"/>
        </a:xfrm>
        <a:prstGeom prst="rect">
          <a:avLst/>
        </a:prstGeom>
        <a:noFill/>
        <a:ln w="9525">
          <a:noFill/>
        </a:ln>
      </xdr:spPr>
    </xdr:pic>
    <xdr:clientData/>
  </xdr:twoCellAnchor>
  <xdr:twoCellAnchor editAs="oneCell">
    <xdr:from>
      <xdr:col>5</xdr:col>
      <xdr:colOff>371475</xdr:colOff>
      <xdr:row>68</xdr:row>
      <xdr:rowOff>0</xdr:rowOff>
    </xdr:from>
    <xdr:to>
      <xdr:col>5</xdr:col>
      <xdr:colOff>438150</xdr:colOff>
      <xdr:row>68</xdr:row>
      <xdr:rowOff>228600</xdr:rowOff>
    </xdr:to>
    <xdr:pic>
      <xdr:nvPicPr>
        <xdr:cNvPr id="4153" name="Picture 6" descr="clip_image3381"/>
        <xdr:cNvPicPr>
          <a:picLocks noChangeAspect="1"/>
        </xdr:cNvPicPr>
      </xdr:nvPicPr>
      <xdr:blipFill>
        <a:blip r:embed="rId1">
          <a:lum/>
        </a:blip>
        <a:stretch>
          <a:fillRect/>
        </a:stretch>
      </xdr:blipFill>
      <xdr:spPr>
        <a:xfrm>
          <a:off x="5699760" y="97894775"/>
          <a:ext cx="66675" cy="228600"/>
        </a:xfrm>
        <a:prstGeom prst="rect">
          <a:avLst/>
        </a:prstGeom>
        <a:noFill/>
        <a:ln w="9525">
          <a:noFill/>
        </a:ln>
      </xdr:spPr>
    </xdr:pic>
    <xdr:clientData/>
  </xdr:twoCellAnchor>
  <xdr:twoCellAnchor editAs="oneCell">
    <xdr:from>
      <xdr:col>5</xdr:col>
      <xdr:colOff>457200</xdr:colOff>
      <xdr:row>68</xdr:row>
      <xdr:rowOff>0</xdr:rowOff>
    </xdr:from>
    <xdr:to>
      <xdr:col>5</xdr:col>
      <xdr:colOff>514350</xdr:colOff>
      <xdr:row>68</xdr:row>
      <xdr:rowOff>228600</xdr:rowOff>
    </xdr:to>
    <xdr:pic>
      <xdr:nvPicPr>
        <xdr:cNvPr id="4154" name="Picture 7" descr="clip_image3383"/>
        <xdr:cNvPicPr>
          <a:picLocks noChangeAspect="1"/>
        </xdr:cNvPicPr>
      </xdr:nvPicPr>
      <xdr:blipFill>
        <a:blip r:embed="rId1">
          <a:lum/>
        </a:blip>
        <a:stretch>
          <a:fillRect/>
        </a:stretch>
      </xdr:blipFill>
      <xdr:spPr>
        <a:xfrm>
          <a:off x="5785485" y="97894775"/>
          <a:ext cx="57150" cy="228600"/>
        </a:xfrm>
        <a:prstGeom prst="rect">
          <a:avLst/>
        </a:prstGeom>
        <a:noFill/>
        <a:ln w="9525">
          <a:noFill/>
        </a:ln>
      </xdr:spPr>
    </xdr:pic>
    <xdr:clientData/>
  </xdr:twoCellAnchor>
  <xdr:twoCellAnchor editAs="oneCell">
    <xdr:from>
      <xdr:col>5</xdr:col>
      <xdr:colOff>523875</xdr:colOff>
      <xdr:row>68</xdr:row>
      <xdr:rowOff>0</xdr:rowOff>
    </xdr:from>
    <xdr:to>
      <xdr:col>5</xdr:col>
      <xdr:colOff>600075</xdr:colOff>
      <xdr:row>68</xdr:row>
      <xdr:rowOff>228600</xdr:rowOff>
    </xdr:to>
    <xdr:pic>
      <xdr:nvPicPr>
        <xdr:cNvPr id="4155" name="Picture 8" descr="clip_image3384"/>
        <xdr:cNvPicPr>
          <a:picLocks noChangeAspect="1"/>
        </xdr:cNvPicPr>
      </xdr:nvPicPr>
      <xdr:blipFill>
        <a:blip r:embed="rId1">
          <a:lum/>
        </a:blip>
        <a:stretch>
          <a:fillRect/>
        </a:stretch>
      </xdr:blipFill>
      <xdr:spPr>
        <a:xfrm>
          <a:off x="5852160" y="97894775"/>
          <a:ext cx="76200" cy="228600"/>
        </a:xfrm>
        <a:prstGeom prst="rect">
          <a:avLst/>
        </a:prstGeom>
        <a:noFill/>
        <a:ln w="9525">
          <a:noFill/>
        </a:ln>
      </xdr:spPr>
    </xdr:pic>
    <xdr:clientData/>
  </xdr:twoCellAnchor>
  <xdr:twoCellAnchor editAs="oneCell">
    <xdr:from>
      <xdr:col>5</xdr:col>
      <xdr:colOff>609600</xdr:colOff>
      <xdr:row>68</xdr:row>
      <xdr:rowOff>0</xdr:rowOff>
    </xdr:from>
    <xdr:to>
      <xdr:col>5</xdr:col>
      <xdr:colOff>676275</xdr:colOff>
      <xdr:row>68</xdr:row>
      <xdr:rowOff>228600</xdr:rowOff>
    </xdr:to>
    <xdr:pic>
      <xdr:nvPicPr>
        <xdr:cNvPr id="4156" name="Picture 9" descr="clip_image3386"/>
        <xdr:cNvPicPr>
          <a:picLocks noChangeAspect="1"/>
        </xdr:cNvPicPr>
      </xdr:nvPicPr>
      <xdr:blipFill>
        <a:blip r:embed="rId1">
          <a:lum/>
        </a:blip>
        <a:stretch>
          <a:fillRect/>
        </a:stretch>
      </xdr:blipFill>
      <xdr:spPr>
        <a:xfrm>
          <a:off x="5937885" y="9789477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61</xdr:row>
      <xdr:rowOff>228600</xdr:rowOff>
    </xdr:to>
    <xdr:pic>
      <xdr:nvPicPr>
        <xdr:cNvPr id="4157" name="Picture 10" descr="clip_image3387"/>
        <xdr:cNvPicPr>
          <a:picLocks noChangeAspect="1"/>
        </xdr:cNvPicPr>
      </xdr:nvPicPr>
      <xdr:blipFill>
        <a:blip r:embed="rId1">
          <a:lum/>
        </a:blip>
        <a:stretch>
          <a:fillRect/>
        </a:stretch>
      </xdr:blipFill>
      <xdr:spPr>
        <a:xfrm>
          <a:off x="6938010" y="82934175"/>
          <a:ext cx="66675" cy="228600"/>
        </a:xfrm>
        <a:prstGeom prst="rect">
          <a:avLst/>
        </a:prstGeom>
        <a:noFill/>
        <a:ln w="9525">
          <a:noFill/>
        </a:ln>
      </xdr:spPr>
    </xdr:pic>
    <xdr:clientData/>
  </xdr:twoCellAnchor>
  <xdr:twoCellAnchor editAs="oneCell">
    <xdr:from>
      <xdr:col>6</xdr:col>
      <xdr:colOff>0</xdr:colOff>
      <xdr:row>61</xdr:row>
      <xdr:rowOff>0</xdr:rowOff>
    </xdr:from>
    <xdr:to>
      <xdr:col>6</xdr:col>
      <xdr:colOff>57150</xdr:colOff>
      <xdr:row>61</xdr:row>
      <xdr:rowOff>228600</xdr:rowOff>
    </xdr:to>
    <xdr:pic>
      <xdr:nvPicPr>
        <xdr:cNvPr id="4158" name="Picture 11" descr="clip_image3388"/>
        <xdr:cNvPicPr>
          <a:picLocks noChangeAspect="1"/>
        </xdr:cNvPicPr>
      </xdr:nvPicPr>
      <xdr:blipFill>
        <a:blip r:embed="rId1">
          <a:lum/>
        </a:blip>
        <a:stretch>
          <a:fillRect/>
        </a:stretch>
      </xdr:blipFill>
      <xdr:spPr>
        <a:xfrm>
          <a:off x="6938010" y="82934175"/>
          <a:ext cx="57150" cy="228600"/>
        </a:xfrm>
        <a:prstGeom prst="rect">
          <a:avLst/>
        </a:prstGeom>
        <a:noFill/>
        <a:ln w="9525">
          <a:noFill/>
        </a:ln>
      </xdr:spPr>
    </xdr:pic>
    <xdr:clientData/>
  </xdr:twoCellAnchor>
  <xdr:twoCellAnchor editAs="oneCell">
    <xdr:from>
      <xdr:col>6</xdr:col>
      <xdr:colOff>0</xdr:colOff>
      <xdr:row>61</xdr:row>
      <xdr:rowOff>0</xdr:rowOff>
    </xdr:from>
    <xdr:to>
      <xdr:col>6</xdr:col>
      <xdr:colOff>66675</xdr:colOff>
      <xdr:row>61</xdr:row>
      <xdr:rowOff>228600</xdr:rowOff>
    </xdr:to>
    <xdr:pic>
      <xdr:nvPicPr>
        <xdr:cNvPr id="4159" name="Picture 12" descr="clip_image3389"/>
        <xdr:cNvPicPr>
          <a:picLocks noChangeAspect="1"/>
        </xdr:cNvPicPr>
      </xdr:nvPicPr>
      <xdr:blipFill>
        <a:blip r:embed="rId1">
          <a:lum/>
        </a:blip>
        <a:stretch>
          <a:fillRect/>
        </a:stretch>
      </xdr:blipFill>
      <xdr:spPr>
        <a:xfrm>
          <a:off x="6938010" y="82934175"/>
          <a:ext cx="66675" cy="2286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61</xdr:row>
      <xdr:rowOff>257175</xdr:rowOff>
    </xdr:to>
    <xdr:pic>
      <xdr:nvPicPr>
        <xdr:cNvPr id="4160" name="Picture 23" descr="clip_image3382"/>
        <xdr:cNvPicPr>
          <a:picLocks noChangeAspect="1"/>
        </xdr:cNvPicPr>
      </xdr:nvPicPr>
      <xdr:blipFill>
        <a:blip r:embed="rId2">
          <a:lum/>
        </a:blip>
        <a:stretch>
          <a:fillRect/>
        </a:stretch>
      </xdr:blipFill>
      <xdr:spPr>
        <a:xfrm>
          <a:off x="12875260" y="82934175"/>
          <a:ext cx="57150" cy="257175"/>
        </a:xfrm>
        <a:prstGeom prst="rect">
          <a:avLst/>
        </a:prstGeom>
        <a:noFill/>
        <a:ln w="9525">
          <a:noFill/>
        </a:ln>
      </xdr:spPr>
    </xdr:pic>
    <xdr:clientData/>
  </xdr:twoCellAnchor>
  <xdr:twoCellAnchor editAs="oneCell">
    <xdr:from>
      <xdr:col>6</xdr:col>
      <xdr:colOff>0</xdr:colOff>
      <xdr:row>61</xdr:row>
      <xdr:rowOff>0</xdr:rowOff>
    </xdr:from>
    <xdr:to>
      <xdr:col>6</xdr:col>
      <xdr:colOff>85725</xdr:colOff>
      <xdr:row>61</xdr:row>
      <xdr:rowOff>266700</xdr:rowOff>
    </xdr:to>
    <xdr:pic>
      <xdr:nvPicPr>
        <xdr:cNvPr id="4161" name="Picture 19" descr="clip_image3396"/>
        <xdr:cNvPicPr>
          <a:picLocks noChangeAspect="1"/>
        </xdr:cNvPicPr>
      </xdr:nvPicPr>
      <xdr:blipFill>
        <a:blip r:embed="rId3">
          <a:lum/>
        </a:blip>
        <a:stretch>
          <a:fillRect/>
        </a:stretch>
      </xdr:blipFill>
      <xdr:spPr>
        <a:xfrm>
          <a:off x="6938010" y="82934175"/>
          <a:ext cx="85725" cy="266700"/>
        </a:xfrm>
        <a:prstGeom prst="rect">
          <a:avLst/>
        </a:prstGeom>
        <a:noFill/>
        <a:ln w="9525">
          <a:noFill/>
        </a:ln>
      </xdr:spPr>
    </xdr:pic>
    <xdr:clientData/>
  </xdr:twoCellAnchor>
  <xdr:twoCellAnchor editAs="oneCell">
    <xdr:from>
      <xdr:col>5</xdr:col>
      <xdr:colOff>0</xdr:colOff>
      <xdr:row>67</xdr:row>
      <xdr:rowOff>0</xdr:rowOff>
    </xdr:from>
    <xdr:to>
      <xdr:col>5</xdr:col>
      <xdr:colOff>57150</xdr:colOff>
      <xdr:row>67</xdr:row>
      <xdr:rowOff>238125</xdr:rowOff>
    </xdr:to>
    <xdr:pic>
      <xdr:nvPicPr>
        <xdr:cNvPr id="4162" name="Picture 1" descr="clip_image3376"/>
        <xdr:cNvPicPr>
          <a:picLocks noChangeAspect="1"/>
        </xdr:cNvPicPr>
      </xdr:nvPicPr>
      <xdr:blipFill>
        <a:blip r:embed="rId1">
          <a:lum/>
        </a:blip>
        <a:stretch>
          <a:fillRect/>
        </a:stretch>
      </xdr:blipFill>
      <xdr:spPr>
        <a:xfrm>
          <a:off x="5328285" y="97196275"/>
          <a:ext cx="57150" cy="238125"/>
        </a:xfrm>
        <a:prstGeom prst="rect">
          <a:avLst/>
        </a:prstGeom>
        <a:noFill/>
        <a:ln w="9525">
          <a:noFill/>
        </a:ln>
      </xdr:spPr>
    </xdr:pic>
    <xdr:clientData/>
  </xdr:twoCellAnchor>
  <xdr:twoCellAnchor editAs="oneCell">
    <xdr:from>
      <xdr:col>5</xdr:col>
      <xdr:colOff>66675</xdr:colOff>
      <xdr:row>67</xdr:row>
      <xdr:rowOff>0</xdr:rowOff>
    </xdr:from>
    <xdr:to>
      <xdr:col>5</xdr:col>
      <xdr:colOff>142875</xdr:colOff>
      <xdr:row>67</xdr:row>
      <xdr:rowOff>238125</xdr:rowOff>
    </xdr:to>
    <xdr:pic>
      <xdr:nvPicPr>
        <xdr:cNvPr id="4163" name="Picture 2" descr="clip_image3377"/>
        <xdr:cNvPicPr>
          <a:picLocks noChangeAspect="1"/>
        </xdr:cNvPicPr>
      </xdr:nvPicPr>
      <xdr:blipFill>
        <a:blip r:embed="rId1">
          <a:lum/>
        </a:blip>
        <a:stretch>
          <a:fillRect/>
        </a:stretch>
      </xdr:blipFill>
      <xdr:spPr>
        <a:xfrm>
          <a:off x="5394960" y="97196275"/>
          <a:ext cx="76200" cy="238125"/>
        </a:xfrm>
        <a:prstGeom prst="rect">
          <a:avLst/>
        </a:prstGeom>
        <a:noFill/>
        <a:ln w="9525">
          <a:noFill/>
        </a:ln>
      </xdr:spPr>
    </xdr:pic>
    <xdr:clientData/>
  </xdr:twoCellAnchor>
  <xdr:twoCellAnchor editAs="oneCell">
    <xdr:from>
      <xdr:col>5</xdr:col>
      <xdr:colOff>152400</xdr:colOff>
      <xdr:row>67</xdr:row>
      <xdr:rowOff>0</xdr:rowOff>
    </xdr:from>
    <xdr:to>
      <xdr:col>5</xdr:col>
      <xdr:colOff>209550</xdr:colOff>
      <xdr:row>67</xdr:row>
      <xdr:rowOff>238125</xdr:rowOff>
    </xdr:to>
    <xdr:pic>
      <xdr:nvPicPr>
        <xdr:cNvPr id="4164" name="Picture 3" descr="clip_image3378"/>
        <xdr:cNvPicPr>
          <a:picLocks noChangeAspect="1"/>
        </xdr:cNvPicPr>
      </xdr:nvPicPr>
      <xdr:blipFill>
        <a:blip r:embed="rId1">
          <a:lum/>
        </a:blip>
        <a:stretch>
          <a:fillRect/>
        </a:stretch>
      </xdr:blipFill>
      <xdr:spPr>
        <a:xfrm>
          <a:off x="5480685" y="97196275"/>
          <a:ext cx="57150" cy="238125"/>
        </a:xfrm>
        <a:prstGeom prst="rect">
          <a:avLst/>
        </a:prstGeom>
        <a:noFill/>
        <a:ln w="9525">
          <a:noFill/>
        </a:ln>
      </xdr:spPr>
    </xdr:pic>
    <xdr:clientData/>
  </xdr:twoCellAnchor>
  <xdr:twoCellAnchor editAs="oneCell">
    <xdr:from>
      <xdr:col>5</xdr:col>
      <xdr:colOff>228600</xdr:colOff>
      <xdr:row>67</xdr:row>
      <xdr:rowOff>0</xdr:rowOff>
    </xdr:from>
    <xdr:to>
      <xdr:col>5</xdr:col>
      <xdr:colOff>295275</xdr:colOff>
      <xdr:row>67</xdr:row>
      <xdr:rowOff>238125</xdr:rowOff>
    </xdr:to>
    <xdr:pic>
      <xdr:nvPicPr>
        <xdr:cNvPr id="4165" name="Picture 4" descr="clip_image3379"/>
        <xdr:cNvPicPr>
          <a:picLocks noChangeAspect="1"/>
        </xdr:cNvPicPr>
      </xdr:nvPicPr>
      <xdr:blipFill>
        <a:blip r:embed="rId1">
          <a:lum/>
        </a:blip>
        <a:stretch>
          <a:fillRect/>
        </a:stretch>
      </xdr:blipFill>
      <xdr:spPr>
        <a:xfrm>
          <a:off x="5556885" y="97196275"/>
          <a:ext cx="66675" cy="238125"/>
        </a:xfrm>
        <a:prstGeom prst="rect">
          <a:avLst/>
        </a:prstGeom>
        <a:noFill/>
        <a:ln w="9525">
          <a:noFill/>
        </a:ln>
      </xdr:spPr>
    </xdr:pic>
    <xdr:clientData/>
  </xdr:twoCellAnchor>
  <xdr:twoCellAnchor editAs="oneCell">
    <xdr:from>
      <xdr:col>5</xdr:col>
      <xdr:colOff>295275</xdr:colOff>
      <xdr:row>67</xdr:row>
      <xdr:rowOff>0</xdr:rowOff>
    </xdr:from>
    <xdr:to>
      <xdr:col>5</xdr:col>
      <xdr:colOff>361950</xdr:colOff>
      <xdr:row>67</xdr:row>
      <xdr:rowOff>238125</xdr:rowOff>
    </xdr:to>
    <xdr:pic>
      <xdr:nvPicPr>
        <xdr:cNvPr id="4166" name="Picture 5" descr="clip_image3380"/>
        <xdr:cNvPicPr>
          <a:picLocks noChangeAspect="1"/>
        </xdr:cNvPicPr>
      </xdr:nvPicPr>
      <xdr:blipFill>
        <a:blip r:embed="rId1">
          <a:lum/>
        </a:blip>
        <a:stretch>
          <a:fillRect/>
        </a:stretch>
      </xdr:blipFill>
      <xdr:spPr>
        <a:xfrm>
          <a:off x="5623560" y="97196275"/>
          <a:ext cx="66675" cy="238125"/>
        </a:xfrm>
        <a:prstGeom prst="rect">
          <a:avLst/>
        </a:prstGeom>
        <a:noFill/>
        <a:ln w="9525">
          <a:noFill/>
        </a:ln>
      </xdr:spPr>
    </xdr:pic>
    <xdr:clientData/>
  </xdr:twoCellAnchor>
  <xdr:twoCellAnchor editAs="oneCell">
    <xdr:from>
      <xdr:col>5</xdr:col>
      <xdr:colOff>371475</xdr:colOff>
      <xdr:row>67</xdr:row>
      <xdr:rowOff>0</xdr:rowOff>
    </xdr:from>
    <xdr:to>
      <xdr:col>5</xdr:col>
      <xdr:colOff>438150</xdr:colOff>
      <xdr:row>67</xdr:row>
      <xdr:rowOff>238125</xdr:rowOff>
    </xdr:to>
    <xdr:pic>
      <xdr:nvPicPr>
        <xdr:cNvPr id="4167" name="Picture 6" descr="clip_image3381"/>
        <xdr:cNvPicPr>
          <a:picLocks noChangeAspect="1"/>
        </xdr:cNvPicPr>
      </xdr:nvPicPr>
      <xdr:blipFill>
        <a:blip r:embed="rId1">
          <a:lum/>
        </a:blip>
        <a:stretch>
          <a:fillRect/>
        </a:stretch>
      </xdr:blipFill>
      <xdr:spPr>
        <a:xfrm>
          <a:off x="5699760" y="97196275"/>
          <a:ext cx="66675" cy="238125"/>
        </a:xfrm>
        <a:prstGeom prst="rect">
          <a:avLst/>
        </a:prstGeom>
        <a:noFill/>
        <a:ln w="9525">
          <a:noFill/>
        </a:ln>
      </xdr:spPr>
    </xdr:pic>
    <xdr:clientData/>
  </xdr:twoCellAnchor>
  <xdr:twoCellAnchor editAs="oneCell">
    <xdr:from>
      <xdr:col>5</xdr:col>
      <xdr:colOff>457200</xdr:colOff>
      <xdr:row>67</xdr:row>
      <xdr:rowOff>0</xdr:rowOff>
    </xdr:from>
    <xdr:to>
      <xdr:col>5</xdr:col>
      <xdr:colOff>514350</xdr:colOff>
      <xdr:row>67</xdr:row>
      <xdr:rowOff>238125</xdr:rowOff>
    </xdr:to>
    <xdr:pic>
      <xdr:nvPicPr>
        <xdr:cNvPr id="4168" name="Picture 7" descr="clip_image3383"/>
        <xdr:cNvPicPr>
          <a:picLocks noChangeAspect="1"/>
        </xdr:cNvPicPr>
      </xdr:nvPicPr>
      <xdr:blipFill>
        <a:blip r:embed="rId1">
          <a:lum/>
        </a:blip>
        <a:stretch>
          <a:fillRect/>
        </a:stretch>
      </xdr:blipFill>
      <xdr:spPr>
        <a:xfrm>
          <a:off x="5785485" y="97196275"/>
          <a:ext cx="57150" cy="238125"/>
        </a:xfrm>
        <a:prstGeom prst="rect">
          <a:avLst/>
        </a:prstGeom>
        <a:noFill/>
        <a:ln w="9525">
          <a:noFill/>
        </a:ln>
      </xdr:spPr>
    </xdr:pic>
    <xdr:clientData/>
  </xdr:twoCellAnchor>
  <xdr:twoCellAnchor editAs="oneCell">
    <xdr:from>
      <xdr:col>5</xdr:col>
      <xdr:colOff>523875</xdr:colOff>
      <xdr:row>67</xdr:row>
      <xdr:rowOff>0</xdr:rowOff>
    </xdr:from>
    <xdr:to>
      <xdr:col>5</xdr:col>
      <xdr:colOff>600075</xdr:colOff>
      <xdr:row>67</xdr:row>
      <xdr:rowOff>238125</xdr:rowOff>
    </xdr:to>
    <xdr:pic>
      <xdr:nvPicPr>
        <xdr:cNvPr id="4169" name="Picture 8" descr="clip_image3384"/>
        <xdr:cNvPicPr>
          <a:picLocks noChangeAspect="1"/>
        </xdr:cNvPicPr>
      </xdr:nvPicPr>
      <xdr:blipFill>
        <a:blip r:embed="rId1">
          <a:lum/>
        </a:blip>
        <a:stretch>
          <a:fillRect/>
        </a:stretch>
      </xdr:blipFill>
      <xdr:spPr>
        <a:xfrm>
          <a:off x="5852160" y="97196275"/>
          <a:ext cx="76200" cy="238125"/>
        </a:xfrm>
        <a:prstGeom prst="rect">
          <a:avLst/>
        </a:prstGeom>
        <a:noFill/>
        <a:ln w="9525">
          <a:noFill/>
        </a:ln>
      </xdr:spPr>
    </xdr:pic>
    <xdr:clientData/>
  </xdr:twoCellAnchor>
  <xdr:twoCellAnchor editAs="oneCell">
    <xdr:from>
      <xdr:col>5</xdr:col>
      <xdr:colOff>609600</xdr:colOff>
      <xdr:row>67</xdr:row>
      <xdr:rowOff>0</xdr:rowOff>
    </xdr:from>
    <xdr:to>
      <xdr:col>5</xdr:col>
      <xdr:colOff>676275</xdr:colOff>
      <xdr:row>67</xdr:row>
      <xdr:rowOff>238125</xdr:rowOff>
    </xdr:to>
    <xdr:pic>
      <xdr:nvPicPr>
        <xdr:cNvPr id="4170" name="Picture 9" descr="clip_image3386"/>
        <xdr:cNvPicPr>
          <a:picLocks noChangeAspect="1"/>
        </xdr:cNvPicPr>
      </xdr:nvPicPr>
      <xdr:blipFill>
        <a:blip r:embed="rId1">
          <a:lum/>
        </a:blip>
        <a:stretch>
          <a:fillRect/>
        </a:stretch>
      </xdr:blipFill>
      <xdr:spPr>
        <a:xfrm>
          <a:off x="5937885" y="9719627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4171" name="Picture 10" descr="clip_image3387"/>
        <xdr:cNvPicPr>
          <a:picLocks noChangeAspect="1"/>
        </xdr:cNvPicPr>
      </xdr:nvPicPr>
      <xdr:blipFill>
        <a:blip r:embed="rId1">
          <a:lum/>
        </a:blip>
        <a:stretch>
          <a:fillRect/>
        </a:stretch>
      </xdr:blipFill>
      <xdr:spPr>
        <a:xfrm>
          <a:off x="6938010" y="81499075"/>
          <a:ext cx="66675" cy="238125"/>
        </a:xfrm>
        <a:prstGeom prst="rect">
          <a:avLst/>
        </a:prstGeom>
        <a:noFill/>
        <a:ln w="9525">
          <a:noFill/>
        </a:ln>
      </xdr:spPr>
    </xdr:pic>
    <xdr:clientData/>
  </xdr:twoCellAnchor>
  <xdr:twoCellAnchor editAs="oneCell">
    <xdr:from>
      <xdr:col>6</xdr:col>
      <xdr:colOff>0</xdr:colOff>
      <xdr:row>60</xdr:row>
      <xdr:rowOff>0</xdr:rowOff>
    </xdr:from>
    <xdr:to>
      <xdr:col>6</xdr:col>
      <xdr:colOff>57150</xdr:colOff>
      <xdr:row>60</xdr:row>
      <xdr:rowOff>238125</xdr:rowOff>
    </xdr:to>
    <xdr:pic>
      <xdr:nvPicPr>
        <xdr:cNvPr id="4172" name="Picture 11" descr="clip_image3388"/>
        <xdr:cNvPicPr>
          <a:picLocks noChangeAspect="1"/>
        </xdr:cNvPicPr>
      </xdr:nvPicPr>
      <xdr:blipFill>
        <a:blip r:embed="rId1">
          <a:lum/>
        </a:blip>
        <a:stretch>
          <a:fillRect/>
        </a:stretch>
      </xdr:blipFill>
      <xdr:spPr>
        <a:xfrm>
          <a:off x="6938010" y="8149907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66675</xdr:colOff>
      <xdr:row>60</xdr:row>
      <xdr:rowOff>238125</xdr:rowOff>
    </xdr:to>
    <xdr:pic>
      <xdr:nvPicPr>
        <xdr:cNvPr id="4173" name="Picture 12" descr="clip_image3389"/>
        <xdr:cNvPicPr>
          <a:picLocks noChangeAspect="1"/>
        </xdr:cNvPicPr>
      </xdr:nvPicPr>
      <xdr:blipFill>
        <a:blip r:embed="rId1">
          <a:lum/>
        </a:blip>
        <a:stretch>
          <a:fillRect/>
        </a:stretch>
      </xdr:blipFill>
      <xdr:spPr>
        <a:xfrm>
          <a:off x="6938010" y="81499075"/>
          <a:ext cx="66675"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4174" name="Picture 23" descr="clip_image3382"/>
        <xdr:cNvPicPr>
          <a:picLocks noChangeAspect="1"/>
        </xdr:cNvPicPr>
      </xdr:nvPicPr>
      <xdr:blipFill>
        <a:blip r:embed="rId2">
          <a:lum/>
        </a:blip>
        <a:stretch>
          <a:fillRect/>
        </a:stretch>
      </xdr:blipFill>
      <xdr:spPr>
        <a:xfrm>
          <a:off x="12875260" y="81499075"/>
          <a:ext cx="57150" cy="238125"/>
        </a:xfrm>
        <a:prstGeom prst="rect">
          <a:avLst/>
        </a:prstGeom>
        <a:noFill/>
        <a:ln w="9525">
          <a:noFill/>
        </a:ln>
      </xdr:spPr>
    </xdr:pic>
    <xdr:clientData/>
  </xdr:twoCellAnchor>
  <xdr:twoCellAnchor editAs="oneCell">
    <xdr:from>
      <xdr:col>6</xdr:col>
      <xdr:colOff>0</xdr:colOff>
      <xdr:row>60</xdr:row>
      <xdr:rowOff>0</xdr:rowOff>
    </xdr:from>
    <xdr:to>
      <xdr:col>6</xdr:col>
      <xdr:colOff>85725</xdr:colOff>
      <xdr:row>60</xdr:row>
      <xdr:rowOff>266700</xdr:rowOff>
    </xdr:to>
    <xdr:pic>
      <xdr:nvPicPr>
        <xdr:cNvPr id="4175" name="Picture 19" descr="clip_image3396"/>
        <xdr:cNvPicPr>
          <a:picLocks noChangeAspect="1"/>
        </xdr:cNvPicPr>
      </xdr:nvPicPr>
      <xdr:blipFill>
        <a:blip r:embed="rId3">
          <a:lum/>
        </a:blip>
        <a:stretch>
          <a:fillRect/>
        </a:stretch>
      </xdr:blipFill>
      <xdr:spPr>
        <a:xfrm>
          <a:off x="6938010" y="81499075"/>
          <a:ext cx="85725" cy="266700"/>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61</xdr:row>
      <xdr:rowOff>257175</xdr:rowOff>
    </xdr:to>
    <xdr:pic>
      <xdr:nvPicPr>
        <xdr:cNvPr id="4176" name="Picture 23" descr="clip_image3382"/>
        <xdr:cNvPicPr>
          <a:picLocks noChangeAspect="1"/>
        </xdr:cNvPicPr>
      </xdr:nvPicPr>
      <xdr:blipFill>
        <a:blip r:embed="rId2">
          <a:lum/>
        </a:blip>
        <a:stretch>
          <a:fillRect/>
        </a:stretch>
      </xdr:blipFill>
      <xdr:spPr>
        <a:xfrm>
          <a:off x="12875260" y="82934175"/>
          <a:ext cx="57150" cy="25717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4177" name="Picture 23" descr="clip_image3382"/>
        <xdr:cNvPicPr>
          <a:picLocks noChangeAspect="1"/>
        </xdr:cNvPicPr>
      </xdr:nvPicPr>
      <xdr:blipFill>
        <a:blip r:embed="rId2">
          <a:lum/>
        </a:blip>
        <a:stretch>
          <a:fillRect/>
        </a:stretch>
      </xdr:blipFill>
      <xdr:spPr>
        <a:xfrm>
          <a:off x="12875260" y="81499075"/>
          <a:ext cx="57150" cy="23812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257175</xdr:rowOff>
    </xdr:to>
    <xdr:pic>
      <xdr:nvPicPr>
        <xdr:cNvPr id="4178" name="Picture 23" descr="clip_image3382"/>
        <xdr:cNvPicPr>
          <a:picLocks noChangeAspect="1"/>
        </xdr:cNvPicPr>
      </xdr:nvPicPr>
      <xdr:blipFill>
        <a:blip r:embed="rId2">
          <a:lum/>
        </a:blip>
        <a:stretch>
          <a:fillRect/>
        </a:stretch>
      </xdr:blipFill>
      <xdr:spPr>
        <a:xfrm>
          <a:off x="12875260" y="81499075"/>
          <a:ext cx="57150" cy="257175"/>
        </a:xfrm>
        <a:prstGeom prst="rect">
          <a:avLst/>
        </a:prstGeom>
        <a:noFill/>
        <a:ln w="9525">
          <a:noFill/>
        </a:ln>
      </xdr:spPr>
    </xdr:pic>
    <xdr:clientData/>
  </xdr:twoCellAnchor>
  <xdr:twoCellAnchor editAs="oneCell">
    <xdr:from>
      <xdr:col>14</xdr:col>
      <xdr:colOff>0</xdr:colOff>
      <xdr:row>61</xdr:row>
      <xdr:rowOff>0</xdr:rowOff>
    </xdr:from>
    <xdr:to>
      <xdr:col>14</xdr:col>
      <xdr:colOff>57150</xdr:colOff>
      <xdr:row>61</xdr:row>
      <xdr:rowOff>257175</xdr:rowOff>
    </xdr:to>
    <xdr:pic>
      <xdr:nvPicPr>
        <xdr:cNvPr id="4179" name="Picture 23" descr="clip_image3382"/>
        <xdr:cNvPicPr>
          <a:picLocks noChangeAspect="1"/>
        </xdr:cNvPicPr>
      </xdr:nvPicPr>
      <xdr:blipFill>
        <a:blip r:embed="rId2">
          <a:lum/>
        </a:blip>
        <a:stretch>
          <a:fillRect/>
        </a:stretch>
      </xdr:blipFill>
      <xdr:spPr>
        <a:xfrm>
          <a:off x="12875260" y="82934175"/>
          <a:ext cx="57150" cy="257175"/>
        </a:xfrm>
        <a:prstGeom prst="rect">
          <a:avLst/>
        </a:prstGeom>
        <a:noFill/>
        <a:ln w="9525">
          <a:noFill/>
        </a:ln>
      </xdr:spPr>
    </xdr:pic>
    <xdr:clientData/>
  </xdr:twoCellAnchor>
  <xdr:twoCellAnchor editAs="oneCell">
    <xdr:from>
      <xdr:col>14</xdr:col>
      <xdr:colOff>0</xdr:colOff>
      <xdr:row>60</xdr:row>
      <xdr:rowOff>0</xdr:rowOff>
    </xdr:from>
    <xdr:to>
      <xdr:col>14</xdr:col>
      <xdr:colOff>57150</xdr:colOff>
      <xdr:row>60</xdr:row>
      <xdr:rowOff>238125</xdr:rowOff>
    </xdr:to>
    <xdr:pic>
      <xdr:nvPicPr>
        <xdr:cNvPr id="4180" name="Picture 23" descr="clip_image3382"/>
        <xdr:cNvPicPr>
          <a:picLocks noChangeAspect="1"/>
        </xdr:cNvPicPr>
      </xdr:nvPicPr>
      <xdr:blipFill>
        <a:blip r:embed="rId2">
          <a:lum/>
        </a:blip>
        <a:stretch>
          <a:fillRect/>
        </a:stretch>
      </xdr:blipFill>
      <xdr:spPr>
        <a:xfrm>
          <a:off x="12875260" y="81499075"/>
          <a:ext cx="57150" cy="238125"/>
        </a:xfrm>
        <a:prstGeom prst="rect">
          <a:avLst/>
        </a:prstGeom>
        <a:noFill/>
        <a:ln w="9525">
          <a:noFill/>
        </a:ln>
      </xdr:spPr>
    </xdr:pic>
    <xdr:clientData/>
  </xdr:twoCellAnchor>
  <xdr:twoCellAnchor editAs="oneCell">
    <xdr:from>
      <xdr:col>27</xdr:col>
      <xdr:colOff>0</xdr:colOff>
      <xdr:row>61</xdr:row>
      <xdr:rowOff>0</xdr:rowOff>
    </xdr:from>
    <xdr:to>
      <xdr:col>27</xdr:col>
      <xdr:colOff>57150</xdr:colOff>
      <xdr:row>61</xdr:row>
      <xdr:rowOff>257175</xdr:rowOff>
    </xdr:to>
    <xdr:pic>
      <xdr:nvPicPr>
        <xdr:cNvPr id="4181" name="Picture 23" descr="clip_image3382"/>
        <xdr:cNvPicPr>
          <a:picLocks noChangeAspect="1"/>
        </xdr:cNvPicPr>
      </xdr:nvPicPr>
      <xdr:blipFill>
        <a:blip r:embed="rId2">
          <a:lum/>
        </a:blip>
        <a:stretch>
          <a:fillRect/>
        </a:stretch>
      </xdr:blipFill>
      <xdr:spPr>
        <a:xfrm>
          <a:off x="16019145" y="82934175"/>
          <a:ext cx="57150" cy="257175"/>
        </a:xfrm>
        <a:prstGeom prst="rect">
          <a:avLst/>
        </a:prstGeom>
        <a:noFill/>
        <a:ln w="9525">
          <a:noFill/>
        </a:ln>
      </xdr:spPr>
    </xdr:pic>
    <xdr:clientData/>
  </xdr:twoCellAnchor>
  <xdr:twoCellAnchor editAs="oneCell">
    <xdr:from>
      <xdr:col>27</xdr:col>
      <xdr:colOff>0</xdr:colOff>
      <xdr:row>61</xdr:row>
      <xdr:rowOff>0</xdr:rowOff>
    </xdr:from>
    <xdr:to>
      <xdr:col>27</xdr:col>
      <xdr:colOff>57150</xdr:colOff>
      <xdr:row>61</xdr:row>
      <xdr:rowOff>257175</xdr:rowOff>
    </xdr:to>
    <xdr:pic>
      <xdr:nvPicPr>
        <xdr:cNvPr id="4182" name="Picture 23" descr="clip_image3382"/>
        <xdr:cNvPicPr>
          <a:picLocks noChangeAspect="1"/>
        </xdr:cNvPicPr>
      </xdr:nvPicPr>
      <xdr:blipFill>
        <a:blip r:embed="rId2">
          <a:lum/>
        </a:blip>
        <a:stretch>
          <a:fillRect/>
        </a:stretch>
      </xdr:blipFill>
      <xdr:spPr>
        <a:xfrm>
          <a:off x="16019145" y="82934175"/>
          <a:ext cx="57150" cy="257175"/>
        </a:xfrm>
        <a:prstGeom prst="rect">
          <a:avLst/>
        </a:prstGeom>
        <a:noFill/>
        <a:ln w="9525">
          <a:noFill/>
        </a:ln>
      </xdr:spPr>
    </xdr:pic>
    <xdr:clientData/>
  </xdr:twoCellAnchor>
  <xdr:twoCellAnchor editAs="oneCell">
    <xdr:from>
      <xdr:col>27</xdr:col>
      <xdr:colOff>0</xdr:colOff>
      <xdr:row>61</xdr:row>
      <xdr:rowOff>0</xdr:rowOff>
    </xdr:from>
    <xdr:to>
      <xdr:col>27</xdr:col>
      <xdr:colOff>57150</xdr:colOff>
      <xdr:row>61</xdr:row>
      <xdr:rowOff>257175</xdr:rowOff>
    </xdr:to>
    <xdr:pic>
      <xdr:nvPicPr>
        <xdr:cNvPr id="4183" name="Picture 23" descr="clip_image3382"/>
        <xdr:cNvPicPr>
          <a:picLocks noChangeAspect="1"/>
        </xdr:cNvPicPr>
      </xdr:nvPicPr>
      <xdr:blipFill>
        <a:blip r:embed="rId2">
          <a:lum/>
        </a:blip>
        <a:stretch>
          <a:fillRect/>
        </a:stretch>
      </xdr:blipFill>
      <xdr:spPr>
        <a:xfrm>
          <a:off x="16019145" y="82934175"/>
          <a:ext cx="57150" cy="257175"/>
        </a:xfrm>
        <a:prstGeom prst="rect">
          <a:avLst/>
        </a:prstGeom>
        <a:noFill/>
        <a:ln w="9525">
          <a:noFill/>
        </a:ln>
      </xdr:spPr>
    </xdr:pic>
    <xdr:clientData/>
  </xdr:twoCellAnchor>
  <xdr:twoCellAnchor editAs="oneCell">
    <xdr:from>
      <xdr:col>27</xdr:col>
      <xdr:colOff>0</xdr:colOff>
      <xdr:row>61</xdr:row>
      <xdr:rowOff>0</xdr:rowOff>
    </xdr:from>
    <xdr:to>
      <xdr:col>27</xdr:col>
      <xdr:colOff>57150</xdr:colOff>
      <xdr:row>61</xdr:row>
      <xdr:rowOff>257175</xdr:rowOff>
    </xdr:to>
    <xdr:pic>
      <xdr:nvPicPr>
        <xdr:cNvPr id="4184" name="Picture 23" descr="clip_image3382"/>
        <xdr:cNvPicPr>
          <a:picLocks noChangeAspect="1"/>
        </xdr:cNvPicPr>
      </xdr:nvPicPr>
      <xdr:blipFill>
        <a:blip r:embed="rId2">
          <a:lum/>
        </a:blip>
        <a:stretch>
          <a:fillRect/>
        </a:stretch>
      </xdr:blipFill>
      <xdr:spPr>
        <a:xfrm>
          <a:off x="16019145" y="82934175"/>
          <a:ext cx="57150" cy="2571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indexed="10"/>
    <pageSetUpPr fitToPage="1"/>
  </sheetPr>
  <dimension ref="A1:AK76"/>
  <sheetViews>
    <sheetView view="pageBreakPreview" zoomScale="85" zoomScaleNormal="80" workbookViewId="0">
      <pane ySplit="4" topLeftCell="A66" activePane="bottomLeft" state="frozen"/>
      <selection/>
      <selection pane="bottomLeft" activeCell="G66" sqref="G66"/>
    </sheetView>
  </sheetViews>
  <sheetFormatPr defaultColWidth="9" defaultRowHeight="18.75"/>
  <cols>
    <col min="1" max="1" width="4.875" style="5" customWidth="1"/>
    <col min="2" max="2" width="14.625" style="6" customWidth="1"/>
    <col min="3" max="3" width="7.625" style="6" customWidth="1"/>
    <col min="4" max="4" width="30.625" style="6" customWidth="1"/>
    <col min="5" max="5" width="8.625" style="7" hidden="1" customWidth="1"/>
    <col min="6" max="6" width="20.625" style="6" hidden="1" customWidth="1"/>
    <col min="7" max="7" width="10.375" style="8" customWidth="1"/>
    <col min="8" max="8" width="7" style="8" hidden="1" customWidth="1"/>
    <col min="9" max="9" width="9.99166666666667" style="9" hidden="1" customWidth="1"/>
    <col min="10" max="10" width="9.55" style="9" hidden="1" customWidth="1"/>
    <col min="11" max="11" width="9.69166666666667" style="8" hidden="1" customWidth="1"/>
    <col min="12" max="12" width="9.10833333333333" style="8" hidden="1" customWidth="1"/>
    <col min="13" max="13" width="9.25" style="8" hidden="1" customWidth="1"/>
    <col min="14" max="14" width="10.375" style="8" hidden="1" customWidth="1"/>
    <col min="15" max="15" width="8.625" style="6" customWidth="1"/>
    <col min="16" max="16" width="9.125" style="6" customWidth="1"/>
    <col min="17" max="17" width="7" style="6" customWidth="1"/>
    <col min="18" max="18" width="9.625" style="6" customWidth="1"/>
    <col min="19" max="19" width="8.625" style="6" customWidth="1"/>
    <col min="20" max="21" width="7" style="6" customWidth="1"/>
    <col min="22" max="22" width="9.375" style="6" customWidth="1"/>
    <col min="23" max="23" width="14.625" style="6" customWidth="1"/>
    <col min="24" max="24" width="6.625" style="52" customWidth="1"/>
    <col min="25" max="25" width="13.375" style="53" customWidth="1"/>
    <col min="26" max="26" width="13.125" style="54" customWidth="1"/>
    <col min="27" max="27" width="9.125" style="55" customWidth="1"/>
    <col min="28" max="28" width="12.875" style="8" customWidth="1"/>
    <col min="29" max="29" width="9.125" style="8" customWidth="1"/>
    <col min="30" max="30" width="7" style="8" customWidth="1"/>
    <col min="31" max="31" width="9.125" style="8" customWidth="1"/>
    <col min="32" max="32" width="4.875" style="56" customWidth="1"/>
    <col min="33" max="33" width="4.625" style="56" customWidth="1"/>
    <col min="34" max="34" width="4.625" style="8" customWidth="1"/>
    <col min="35" max="35" width="7" style="8" customWidth="1"/>
    <col min="36" max="36" width="8.625" style="8" customWidth="1"/>
    <col min="37" max="37" width="6.625" style="8" customWidth="1"/>
    <col min="38" max="16382" width="9" style="1"/>
  </cols>
  <sheetData>
    <row r="1" s="1" customFormat="1" ht="43.5" customHeight="1" spans="1:37">
      <c r="A1" s="10" t="s">
        <v>0</v>
      </c>
      <c r="B1" s="10"/>
      <c r="C1" s="10"/>
      <c r="D1" s="10"/>
      <c r="E1" s="10"/>
      <c r="F1" s="10"/>
      <c r="G1" s="10"/>
      <c r="H1" s="10"/>
      <c r="I1" s="10"/>
      <c r="J1" s="10"/>
      <c r="K1" s="10"/>
      <c r="L1" s="10"/>
      <c r="M1" s="10"/>
      <c r="N1" s="10"/>
      <c r="O1" s="10"/>
      <c r="P1" s="10"/>
      <c r="Q1" s="10"/>
      <c r="R1" s="39"/>
      <c r="S1" s="39"/>
      <c r="T1" s="39"/>
      <c r="U1" s="39"/>
      <c r="V1" s="39"/>
      <c r="W1" s="39"/>
      <c r="X1" s="39"/>
      <c r="Y1" s="62"/>
      <c r="Z1" s="63"/>
      <c r="AA1" s="64"/>
      <c r="AB1" s="65"/>
      <c r="AC1" s="66"/>
      <c r="AD1" s="8"/>
      <c r="AE1" s="8"/>
      <c r="AF1" s="56"/>
      <c r="AG1" s="56"/>
      <c r="AH1" s="8"/>
      <c r="AI1" s="8"/>
      <c r="AJ1" s="8"/>
      <c r="AK1" s="8"/>
    </row>
    <row r="2" ht="20" customHeight="1" spans="1:37">
      <c r="A2" s="11" t="s">
        <v>1</v>
      </c>
      <c r="B2" s="11" t="s">
        <v>2</v>
      </c>
      <c r="C2" s="11" t="s">
        <v>3</v>
      </c>
      <c r="D2" s="11" t="s">
        <v>4</v>
      </c>
      <c r="E2" s="12" t="s">
        <v>5</v>
      </c>
      <c r="F2" s="11" t="s">
        <v>6</v>
      </c>
      <c r="G2" s="11"/>
      <c r="H2" s="11"/>
      <c r="I2" s="26"/>
      <c r="J2" s="26"/>
      <c r="K2" s="11"/>
      <c r="L2" s="11"/>
      <c r="M2" s="11"/>
      <c r="N2" s="11"/>
      <c r="O2" s="11" t="s">
        <v>7</v>
      </c>
      <c r="P2" s="11" t="s">
        <v>8</v>
      </c>
      <c r="Q2" s="11" t="s">
        <v>9</v>
      </c>
      <c r="R2" s="11" t="s">
        <v>10</v>
      </c>
      <c r="S2" s="57" t="s">
        <v>11</v>
      </c>
      <c r="T2" s="11" t="s">
        <v>12</v>
      </c>
      <c r="U2" s="11" t="s">
        <v>13</v>
      </c>
      <c r="V2" s="11" t="s">
        <v>14</v>
      </c>
      <c r="W2" s="11" t="s">
        <v>15</v>
      </c>
      <c r="X2" s="11" t="s">
        <v>16</v>
      </c>
      <c r="Y2" s="67" t="s">
        <v>17</v>
      </c>
      <c r="Z2" s="11" t="s">
        <v>18</v>
      </c>
      <c r="AA2" s="11" t="s">
        <v>19</v>
      </c>
      <c r="AB2" s="11"/>
      <c r="AC2" s="11" t="s">
        <v>20</v>
      </c>
      <c r="AD2" s="11"/>
      <c r="AE2" s="68" t="s">
        <v>21</v>
      </c>
      <c r="AF2" s="11" t="s">
        <v>22</v>
      </c>
      <c r="AG2" s="11" t="s">
        <v>23</v>
      </c>
      <c r="AH2" s="11"/>
      <c r="AI2" s="11" t="s">
        <v>24</v>
      </c>
      <c r="AJ2" s="13" t="s">
        <v>25</v>
      </c>
      <c r="AK2" s="13" t="s">
        <v>26</v>
      </c>
    </row>
    <row r="3" ht="24" customHeight="1" spans="1:37">
      <c r="A3" s="11"/>
      <c r="B3" s="11"/>
      <c r="C3" s="11"/>
      <c r="D3" s="11"/>
      <c r="E3" s="12"/>
      <c r="F3" s="11"/>
      <c r="G3" s="11" t="s">
        <v>27</v>
      </c>
      <c r="H3" s="11"/>
      <c r="I3" s="26"/>
      <c r="J3" s="26"/>
      <c r="K3" s="11"/>
      <c r="L3" s="11"/>
      <c r="M3" s="11"/>
      <c r="N3" s="11"/>
      <c r="O3" s="11"/>
      <c r="P3" s="11"/>
      <c r="Q3" s="11"/>
      <c r="R3" s="11"/>
      <c r="S3" s="57"/>
      <c r="T3" s="11"/>
      <c r="U3" s="11"/>
      <c r="V3" s="11"/>
      <c r="W3" s="11"/>
      <c r="X3" s="11"/>
      <c r="Y3" s="67"/>
      <c r="Z3" s="11"/>
      <c r="AA3" s="11"/>
      <c r="AB3" s="11"/>
      <c r="AC3" s="11"/>
      <c r="AD3" s="11"/>
      <c r="AE3" s="69"/>
      <c r="AF3" s="11"/>
      <c r="AG3" s="11"/>
      <c r="AH3" s="11"/>
      <c r="AI3" s="11"/>
      <c r="AJ3" s="13"/>
      <c r="AK3" s="13"/>
    </row>
    <row r="4" ht="55" customHeight="1" spans="1:37">
      <c r="A4" s="11"/>
      <c r="B4" s="11"/>
      <c r="C4" s="11"/>
      <c r="D4" s="11"/>
      <c r="E4" s="12"/>
      <c r="F4" s="11"/>
      <c r="G4" s="11" t="s">
        <v>28</v>
      </c>
      <c r="H4" s="11"/>
      <c r="I4" s="26" t="s">
        <v>29</v>
      </c>
      <c r="J4" s="26" t="s">
        <v>30</v>
      </c>
      <c r="K4" s="11" t="s">
        <v>31</v>
      </c>
      <c r="L4" s="11" t="s">
        <v>32</v>
      </c>
      <c r="M4" s="11" t="s">
        <v>33</v>
      </c>
      <c r="N4" s="11" t="s">
        <v>34</v>
      </c>
      <c r="O4" s="11"/>
      <c r="P4" s="11"/>
      <c r="Q4" s="11"/>
      <c r="R4" s="11"/>
      <c r="S4" s="57"/>
      <c r="T4" s="11"/>
      <c r="U4" s="11"/>
      <c r="V4" s="11"/>
      <c r="W4" s="11"/>
      <c r="X4" s="11"/>
      <c r="Y4" s="67"/>
      <c r="Z4" s="11"/>
      <c r="AA4" s="11" t="s">
        <v>35</v>
      </c>
      <c r="AB4" s="11" t="s">
        <v>36</v>
      </c>
      <c r="AC4" s="11" t="s">
        <v>35</v>
      </c>
      <c r="AD4" s="11" t="s">
        <v>36</v>
      </c>
      <c r="AE4" s="70"/>
      <c r="AF4" s="11"/>
      <c r="AG4" s="13" t="s">
        <v>37</v>
      </c>
      <c r="AH4" s="13" t="s">
        <v>38</v>
      </c>
      <c r="AI4" s="11"/>
      <c r="AJ4" s="13"/>
      <c r="AK4" s="13"/>
    </row>
    <row r="5" s="2" customFormat="1" ht="180" hidden="1" customHeight="1" spans="1:37">
      <c r="A5" s="14">
        <v>1</v>
      </c>
      <c r="B5" s="14" t="s">
        <v>39</v>
      </c>
      <c r="C5" s="14" t="s">
        <v>40</v>
      </c>
      <c r="D5" s="14" t="s">
        <v>41</v>
      </c>
      <c r="E5" s="14" t="s">
        <v>42</v>
      </c>
      <c r="F5" s="14" t="s">
        <v>43</v>
      </c>
      <c r="G5" s="15">
        <f t="shared" ref="G5:G15" si="0">SUM(I5:N5)</f>
        <v>173</v>
      </c>
      <c r="H5" s="15"/>
      <c r="I5" s="18">
        <v>173</v>
      </c>
      <c r="J5" s="18"/>
      <c r="K5" s="17"/>
      <c r="L5" s="17"/>
      <c r="M5" s="17"/>
      <c r="N5" s="17"/>
      <c r="O5" s="14" t="s">
        <v>44</v>
      </c>
      <c r="P5" s="14" t="s">
        <v>45</v>
      </c>
      <c r="Q5" s="14" t="s">
        <v>46</v>
      </c>
      <c r="R5" s="14" t="s">
        <v>47</v>
      </c>
      <c r="S5" s="14" t="s">
        <v>48</v>
      </c>
      <c r="T5" s="14" t="s">
        <v>49</v>
      </c>
      <c r="U5" s="14" t="s">
        <v>49</v>
      </c>
      <c r="V5" s="14">
        <v>2021.12</v>
      </c>
      <c r="W5" s="14" t="s">
        <v>50</v>
      </c>
      <c r="X5" s="14">
        <v>3</v>
      </c>
      <c r="Y5" s="71">
        <v>173</v>
      </c>
      <c r="Z5" s="72">
        <v>173</v>
      </c>
      <c r="AA5" s="73"/>
      <c r="AB5" s="14"/>
      <c r="AC5" s="24"/>
      <c r="AD5" s="27"/>
      <c r="AE5" s="27"/>
      <c r="AF5" s="74" t="s">
        <v>49</v>
      </c>
      <c r="AG5" s="74" t="s">
        <v>51</v>
      </c>
      <c r="AH5" s="27"/>
      <c r="AI5" s="91">
        <v>173</v>
      </c>
      <c r="AJ5" s="91"/>
      <c r="AK5" s="27"/>
    </row>
    <row r="6" s="2" customFormat="1" ht="113" hidden="1" customHeight="1" spans="1:37">
      <c r="A6" s="14">
        <v>2</v>
      </c>
      <c r="B6" s="14" t="s">
        <v>52</v>
      </c>
      <c r="C6" s="14" t="s">
        <v>53</v>
      </c>
      <c r="D6" s="14" t="s">
        <v>54</v>
      </c>
      <c r="E6" s="16" t="s">
        <v>42</v>
      </c>
      <c r="F6" s="14" t="s">
        <v>55</v>
      </c>
      <c r="G6" s="15">
        <f t="shared" si="0"/>
        <v>24.07</v>
      </c>
      <c r="H6" s="15"/>
      <c r="I6" s="18">
        <v>24.07</v>
      </c>
      <c r="J6" s="18"/>
      <c r="K6" s="17"/>
      <c r="L6" s="17"/>
      <c r="M6" s="17"/>
      <c r="N6" s="17"/>
      <c r="O6" s="14" t="s">
        <v>44</v>
      </c>
      <c r="P6" s="14" t="s">
        <v>45</v>
      </c>
      <c r="Q6" s="14" t="s">
        <v>46</v>
      </c>
      <c r="R6" s="14" t="s">
        <v>47</v>
      </c>
      <c r="S6" s="14" t="s">
        <v>48</v>
      </c>
      <c r="T6" s="14" t="s">
        <v>49</v>
      </c>
      <c r="U6" s="14" t="s">
        <v>49</v>
      </c>
      <c r="V6" s="14">
        <v>2021.12</v>
      </c>
      <c r="W6" s="14" t="s">
        <v>56</v>
      </c>
      <c r="X6" s="14">
        <v>1</v>
      </c>
      <c r="Y6" s="71">
        <v>24.07</v>
      </c>
      <c r="Z6" s="72">
        <v>24.07</v>
      </c>
      <c r="AA6" s="75"/>
      <c r="AB6" s="24"/>
      <c r="AC6" s="24"/>
      <c r="AD6" s="27"/>
      <c r="AE6" s="27"/>
      <c r="AF6" s="74" t="s">
        <v>49</v>
      </c>
      <c r="AG6" s="74" t="s">
        <v>51</v>
      </c>
      <c r="AH6" s="27"/>
      <c r="AI6" s="91">
        <v>24.07</v>
      </c>
      <c r="AJ6" s="91"/>
      <c r="AK6" s="27"/>
    </row>
    <row r="7" s="2" customFormat="1" ht="113" hidden="1" customHeight="1" spans="1:37">
      <c r="A7" s="14">
        <v>3</v>
      </c>
      <c r="B7" s="14" t="s">
        <v>57</v>
      </c>
      <c r="C7" s="14" t="s">
        <v>58</v>
      </c>
      <c r="D7" s="14" t="s">
        <v>59</v>
      </c>
      <c r="E7" s="16" t="s">
        <v>42</v>
      </c>
      <c r="F7" s="14" t="s">
        <v>60</v>
      </c>
      <c r="G7" s="15">
        <f t="shared" si="0"/>
        <v>108.6</v>
      </c>
      <c r="H7" s="15"/>
      <c r="I7" s="18">
        <v>108.6</v>
      </c>
      <c r="J7" s="18"/>
      <c r="K7" s="17"/>
      <c r="L7" s="17"/>
      <c r="M7" s="17"/>
      <c r="N7" s="17"/>
      <c r="O7" s="14" t="s">
        <v>44</v>
      </c>
      <c r="P7" s="14" t="s">
        <v>45</v>
      </c>
      <c r="Q7" s="14" t="s">
        <v>46</v>
      </c>
      <c r="R7" s="14" t="s">
        <v>47</v>
      </c>
      <c r="S7" s="14" t="s">
        <v>48</v>
      </c>
      <c r="T7" s="14" t="s">
        <v>49</v>
      </c>
      <c r="U7" s="14" t="s">
        <v>49</v>
      </c>
      <c r="V7" s="14">
        <v>2021.12</v>
      </c>
      <c r="W7" s="14" t="s">
        <v>50</v>
      </c>
      <c r="X7" s="14">
        <v>3</v>
      </c>
      <c r="Y7" s="71">
        <v>108.6</v>
      </c>
      <c r="Z7" s="72">
        <v>108.6</v>
      </c>
      <c r="AA7" s="75"/>
      <c r="AB7" s="24"/>
      <c r="AC7" s="24"/>
      <c r="AD7" s="27"/>
      <c r="AE7" s="27"/>
      <c r="AF7" s="74" t="s">
        <v>49</v>
      </c>
      <c r="AG7" s="74" t="s">
        <v>51</v>
      </c>
      <c r="AH7" s="27"/>
      <c r="AI7" s="91">
        <v>108.6</v>
      </c>
      <c r="AJ7" s="91"/>
      <c r="AK7" s="27"/>
    </row>
    <row r="8" s="2" customFormat="1" ht="113" hidden="1" customHeight="1" spans="1:37">
      <c r="A8" s="14">
        <v>4</v>
      </c>
      <c r="B8" s="14" t="s">
        <v>61</v>
      </c>
      <c r="C8" s="14" t="s">
        <v>62</v>
      </c>
      <c r="D8" s="14" t="s">
        <v>63</v>
      </c>
      <c r="E8" s="16" t="s">
        <v>42</v>
      </c>
      <c r="F8" s="14" t="s">
        <v>64</v>
      </c>
      <c r="G8" s="15">
        <f t="shared" si="0"/>
        <v>153.93</v>
      </c>
      <c r="H8" s="15"/>
      <c r="I8" s="18">
        <v>153.93</v>
      </c>
      <c r="J8" s="18"/>
      <c r="K8" s="17"/>
      <c r="L8" s="17"/>
      <c r="M8" s="17"/>
      <c r="N8" s="17"/>
      <c r="O8" s="14" t="s">
        <v>44</v>
      </c>
      <c r="P8" s="14" t="s">
        <v>45</v>
      </c>
      <c r="Q8" s="14" t="s">
        <v>46</v>
      </c>
      <c r="R8" s="14" t="s">
        <v>47</v>
      </c>
      <c r="S8" s="14" t="s">
        <v>48</v>
      </c>
      <c r="T8" s="14" t="s">
        <v>49</v>
      </c>
      <c r="U8" s="14" t="s">
        <v>49</v>
      </c>
      <c r="V8" s="14">
        <v>2021.12</v>
      </c>
      <c r="W8" s="14" t="s">
        <v>65</v>
      </c>
      <c r="X8" s="14">
        <v>4</v>
      </c>
      <c r="Y8" s="71">
        <v>153.93</v>
      </c>
      <c r="Z8" s="72">
        <v>153.93</v>
      </c>
      <c r="AA8" s="75"/>
      <c r="AB8" s="24"/>
      <c r="AC8" s="24"/>
      <c r="AD8" s="27"/>
      <c r="AE8" s="27"/>
      <c r="AF8" s="74" t="s">
        <v>49</v>
      </c>
      <c r="AG8" s="74" t="s">
        <v>51</v>
      </c>
      <c r="AH8" s="27"/>
      <c r="AI8" s="91">
        <v>153.93</v>
      </c>
      <c r="AJ8" s="91"/>
      <c r="AK8" s="27"/>
    </row>
    <row r="9" s="2" customFormat="1" ht="113" hidden="1" customHeight="1" spans="1:37">
      <c r="A9" s="14">
        <v>5</v>
      </c>
      <c r="B9" s="14" t="s">
        <v>66</v>
      </c>
      <c r="C9" s="14" t="s">
        <v>67</v>
      </c>
      <c r="D9" s="14" t="s">
        <v>68</v>
      </c>
      <c r="E9" s="16" t="s">
        <v>42</v>
      </c>
      <c r="F9" s="14" t="s">
        <v>69</v>
      </c>
      <c r="G9" s="15">
        <f t="shared" si="0"/>
        <v>120.96</v>
      </c>
      <c r="H9" s="15"/>
      <c r="I9" s="18">
        <v>120.96</v>
      </c>
      <c r="J9" s="18"/>
      <c r="K9" s="17"/>
      <c r="L9" s="17"/>
      <c r="M9" s="17"/>
      <c r="N9" s="17"/>
      <c r="O9" s="14" t="s">
        <v>44</v>
      </c>
      <c r="P9" s="14" t="s">
        <v>45</v>
      </c>
      <c r="Q9" s="14" t="s">
        <v>46</v>
      </c>
      <c r="R9" s="14" t="s">
        <v>47</v>
      </c>
      <c r="S9" s="14" t="s">
        <v>48</v>
      </c>
      <c r="T9" s="14" t="s">
        <v>49</v>
      </c>
      <c r="U9" s="14" t="s">
        <v>49</v>
      </c>
      <c r="V9" s="14">
        <v>2021.12</v>
      </c>
      <c r="W9" s="14" t="s">
        <v>65</v>
      </c>
      <c r="X9" s="14">
        <v>4</v>
      </c>
      <c r="Y9" s="71">
        <v>120.96</v>
      </c>
      <c r="Z9" s="72">
        <v>120.96</v>
      </c>
      <c r="AA9" s="75"/>
      <c r="AB9" s="24"/>
      <c r="AC9" s="24"/>
      <c r="AD9" s="27"/>
      <c r="AE9" s="27"/>
      <c r="AF9" s="74" t="s">
        <v>49</v>
      </c>
      <c r="AG9" s="74" t="s">
        <v>51</v>
      </c>
      <c r="AH9" s="27"/>
      <c r="AI9" s="91">
        <v>120.96</v>
      </c>
      <c r="AJ9" s="91"/>
      <c r="AK9" s="27"/>
    </row>
    <row r="10" s="2" customFormat="1" ht="113" hidden="1" customHeight="1" spans="1:37">
      <c r="A10" s="14">
        <v>6</v>
      </c>
      <c r="B10" s="14" t="s">
        <v>70</v>
      </c>
      <c r="C10" s="14" t="s">
        <v>71</v>
      </c>
      <c r="D10" s="14" t="s">
        <v>72</v>
      </c>
      <c r="E10" s="16" t="s">
        <v>42</v>
      </c>
      <c r="F10" s="14" t="s">
        <v>73</v>
      </c>
      <c r="G10" s="15">
        <f t="shared" si="0"/>
        <v>28.02</v>
      </c>
      <c r="H10" s="15"/>
      <c r="I10" s="18">
        <v>28.02</v>
      </c>
      <c r="J10" s="18"/>
      <c r="K10" s="17"/>
      <c r="L10" s="17"/>
      <c r="M10" s="17"/>
      <c r="N10" s="17"/>
      <c r="O10" s="14" t="s">
        <v>44</v>
      </c>
      <c r="P10" s="14" t="s">
        <v>45</v>
      </c>
      <c r="Q10" s="14" t="s">
        <v>46</v>
      </c>
      <c r="R10" s="14" t="s">
        <v>47</v>
      </c>
      <c r="S10" s="14" t="s">
        <v>48</v>
      </c>
      <c r="T10" s="14" t="s">
        <v>49</v>
      </c>
      <c r="U10" s="14" t="s">
        <v>49</v>
      </c>
      <c r="V10" s="14">
        <v>2021.12</v>
      </c>
      <c r="W10" s="14" t="s">
        <v>56</v>
      </c>
      <c r="X10" s="14">
        <v>1</v>
      </c>
      <c r="Y10" s="71">
        <v>28.02</v>
      </c>
      <c r="Z10" s="72">
        <v>28.02</v>
      </c>
      <c r="AA10" s="75"/>
      <c r="AB10" s="24"/>
      <c r="AC10" s="24"/>
      <c r="AD10" s="27"/>
      <c r="AE10" s="27"/>
      <c r="AF10" s="74" t="s">
        <v>49</v>
      </c>
      <c r="AG10" s="74" t="s">
        <v>51</v>
      </c>
      <c r="AH10" s="27"/>
      <c r="AI10" s="91">
        <v>28.02</v>
      </c>
      <c r="AJ10" s="91"/>
      <c r="AK10" s="27"/>
    </row>
    <row r="11" s="2" customFormat="1" ht="113" hidden="1" customHeight="1" spans="1:37">
      <c r="A11" s="14">
        <v>7</v>
      </c>
      <c r="B11" s="14" t="s">
        <v>74</v>
      </c>
      <c r="C11" s="14" t="s">
        <v>75</v>
      </c>
      <c r="D11" s="14" t="s">
        <v>76</v>
      </c>
      <c r="E11" s="16" t="s">
        <v>42</v>
      </c>
      <c r="F11" s="14" t="s">
        <v>77</v>
      </c>
      <c r="G11" s="15">
        <f t="shared" si="0"/>
        <v>20.73</v>
      </c>
      <c r="H11" s="15"/>
      <c r="I11" s="18">
        <v>20.73</v>
      </c>
      <c r="J11" s="18"/>
      <c r="K11" s="17"/>
      <c r="L11" s="17"/>
      <c r="M11" s="17"/>
      <c r="N11" s="17"/>
      <c r="O11" s="14" t="s">
        <v>44</v>
      </c>
      <c r="P11" s="14" t="s">
        <v>45</v>
      </c>
      <c r="Q11" s="14" t="s">
        <v>46</v>
      </c>
      <c r="R11" s="14" t="s">
        <v>47</v>
      </c>
      <c r="S11" s="14" t="s">
        <v>48</v>
      </c>
      <c r="T11" s="14" t="s">
        <v>49</v>
      </c>
      <c r="U11" s="14" t="s">
        <v>49</v>
      </c>
      <c r="V11" s="14">
        <v>2021.12</v>
      </c>
      <c r="W11" s="14" t="s">
        <v>56</v>
      </c>
      <c r="X11" s="14">
        <v>1</v>
      </c>
      <c r="Y11" s="71">
        <v>20.73</v>
      </c>
      <c r="Z11" s="72">
        <v>20.73</v>
      </c>
      <c r="AA11" s="75"/>
      <c r="AB11" s="24"/>
      <c r="AC11" s="24"/>
      <c r="AD11" s="27"/>
      <c r="AE11" s="27"/>
      <c r="AF11" s="74" t="s">
        <v>49</v>
      </c>
      <c r="AG11" s="74" t="s">
        <v>51</v>
      </c>
      <c r="AH11" s="27"/>
      <c r="AI11" s="91">
        <v>20.73</v>
      </c>
      <c r="AJ11" s="91"/>
      <c r="AK11" s="27"/>
    </row>
    <row r="12" s="2" customFormat="1" ht="113" hidden="1" customHeight="1" spans="1:37">
      <c r="A12" s="14">
        <v>8</v>
      </c>
      <c r="B12" s="14" t="s">
        <v>78</v>
      </c>
      <c r="C12" s="14" t="s">
        <v>79</v>
      </c>
      <c r="D12" s="14" t="s">
        <v>80</v>
      </c>
      <c r="E12" s="16" t="s">
        <v>42</v>
      </c>
      <c r="F12" s="14" t="s">
        <v>81</v>
      </c>
      <c r="G12" s="15">
        <f t="shared" si="0"/>
        <v>60.34</v>
      </c>
      <c r="H12" s="15"/>
      <c r="I12" s="18">
        <v>60.34</v>
      </c>
      <c r="J12" s="18"/>
      <c r="K12" s="17"/>
      <c r="L12" s="17"/>
      <c r="M12" s="17"/>
      <c r="N12" s="17"/>
      <c r="O12" s="14" t="s">
        <v>44</v>
      </c>
      <c r="P12" s="14" t="s">
        <v>45</v>
      </c>
      <c r="Q12" s="14" t="s">
        <v>46</v>
      </c>
      <c r="R12" s="14" t="s">
        <v>47</v>
      </c>
      <c r="S12" s="14" t="s">
        <v>48</v>
      </c>
      <c r="T12" s="14" t="s">
        <v>49</v>
      </c>
      <c r="U12" s="14" t="s">
        <v>49</v>
      </c>
      <c r="V12" s="14">
        <v>2021.12</v>
      </c>
      <c r="W12" s="14" t="s">
        <v>65</v>
      </c>
      <c r="X12" s="14">
        <v>4</v>
      </c>
      <c r="Y12" s="71">
        <v>60.34</v>
      </c>
      <c r="Z12" s="72">
        <v>60.34</v>
      </c>
      <c r="AA12" s="75"/>
      <c r="AB12" s="24"/>
      <c r="AC12" s="24"/>
      <c r="AD12" s="27"/>
      <c r="AE12" s="27"/>
      <c r="AF12" s="74" t="s">
        <v>49</v>
      </c>
      <c r="AG12" s="74" t="s">
        <v>51</v>
      </c>
      <c r="AH12" s="27"/>
      <c r="AI12" s="91">
        <v>60.34</v>
      </c>
      <c r="AJ12" s="91"/>
      <c r="AK12" s="27"/>
    </row>
    <row r="13" s="2" customFormat="1" ht="113" hidden="1" customHeight="1" spans="1:37">
      <c r="A13" s="14">
        <v>9</v>
      </c>
      <c r="B13" s="14" t="s">
        <v>82</v>
      </c>
      <c r="C13" s="14" t="s">
        <v>83</v>
      </c>
      <c r="D13" s="14" t="s">
        <v>84</v>
      </c>
      <c r="E13" s="16" t="s">
        <v>42</v>
      </c>
      <c r="F13" s="14" t="s">
        <v>85</v>
      </c>
      <c r="G13" s="15">
        <f t="shared" si="0"/>
        <v>61</v>
      </c>
      <c r="H13" s="15"/>
      <c r="I13" s="18">
        <v>61</v>
      </c>
      <c r="J13" s="18"/>
      <c r="K13" s="17"/>
      <c r="L13" s="17"/>
      <c r="M13" s="17"/>
      <c r="N13" s="17"/>
      <c r="O13" s="14" t="s">
        <v>44</v>
      </c>
      <c r="P13" s="14" t="s">
        <v>45</v>
      </c>
      <c r="Q13" s="14" t="s">
        <v>46</v>
      </c>
      <c r="R13" s="14" t="s">
        <v>47</v>
      </c>
      <c r="S13" s="14" t="s">
        <v>48</v>
      </c>
      <c r="T13" s="14" t="s">
        <v>49</v>
      </c>
      <c r="U13" s="14" t="s">
        <v>49</v>
      </c>
      <c r="V13" s="14">
        <v>2021.12</v>
      </c>
      <c r="W13" s="14" t="s">
        <v>86</v>
      </c>
      <c r="X13" s="14">
        <v>5</v>
      </c>
      <c r="Y13" s="71">
        <v>61</v>
      </c>
      <c r="Z13" s="72">
        <v>61</v>
      </c>
      <c r="AA13" s="75"/>
      <c r="AB13" s="24"/>
      <c r="AC13" s="24"/>
      <c r="AD13" s="27"/>
      <c r="AE13" s="27"/>
      <c r="AF13" s="74" t="s">
        <v>49</v>
      </c>
      <c r="AG13" s="74" t="s">
        <v>51</v>
      </c>
      <c r="AH13" s="27"/>
      <c r="AI13" s="91">
        <v>61</v>
      </c>
      <c r="AJ13" s="91"/>
      <c r="AK13" s="27"/>
    </row>
    <row r="14" s="2" customFormat="1" ht="113" hidden="1" customHeight="1" spans="1:37">
      <c r="A14" s="14">
        <v>10</v>
      </c>
      <c r="B14" s="14" t="s">
        <v>87</v>
      </c>
      <c r="C14" s="14" t="s">
        <v>88</v>
      </c>
      <c r="D14" s="14" t="s">
        <v>89</v>
      </c>
      <c r="E14" s="16" t="s">
        <v>42</v>
      </c>
      <c r="F14" s="14" t="s">
        <v>90</v>
      </c>
      <c r="G14" s="15">
        <f t="shared" si="0"/>
        <v>102.67</v>
      </c>
      <c r="H14" s="15"/>
      <c r="I14" s="18">
        <v>102.67</v>
      </c>
      <c r="J14" s="18"/>
      <c r="K14" s="17"/>
      <c r="L14" s="17"/>
      <c r="M14" s="17"/>
      <c r="N14" s="17"/>
      <c r="O14" s="14" t="s">
        <v>44</v>
      </c>
      <c r="P14" s="14" t="s">
        <v>45</v>
      </c>
      <c r="Q14" s="14" t="s">
        <v>46</v>
      </c>
      <c r="R14" s="14" t="s">
        <v>47</v>
      </c>
      <c r="S14" s="14" t="s">
        <v>48</v>
      </c>
      <c r="T14" s="14" t="s">
        <v>49</v>
      </c>
      <c r="U14" s="14" t="s">
        <v>49</v>
      </c>
      <c r="V14" s="14">
        <v>2021.12</v>
      </c>
      <c r="W14" s="14" t="s">
        <v>50</v>
      </c>
      <c r="X14" s="14">
        <v>3</v>
      </c>
      <c r="Y14" s="71">
        <v>102.67</v>
      </c>
      <c r="Z14" s="72">
        <v>102.67</v>
      </c>
      <c r="AA14" s="75"/>
      <c r="AB14" s="24"/>
      <c r="AC14" s="24"/>
      <c r="AD14" s="27"/>
      <c r="AE14" s="27"/>
      <c r="AF14" s="74" t="s">
        <v>49</v>
      </c>
      <c r="AG14" s="74" t="s">
        <v>51</v>
      </c>
      <c r="AH14" s="27"/>
      <c r="AI14" s="91">
        <v>102.67</v>
      </c>
      <c r="AJ14" s="91"/>
      <c r="AK14" s="27"/>
    </row>
    <row r="15" s="2" customFormat="1" ht="113" hidden="1" customHeight="1" spans="1:37">
      <c r="A15" s="14">
        <v>11</v>
      </c>
      <c r="B15" s="14" t="s">
        <v>91</v>
      </c>
      <c r="C15" s="14" t="s">
        <v>92</v>
      </c>
      <c r="D15" s="14" t="s">
        <v>93</v>
      </c>
      <c r="E15" s="16" t="s">
        <v>42</v>
      </c>
      <c r="F15" s="14" t="s">
        <v>94</v>
      </c>
      <c r="G15" s="15">
        <f t="shared" si="0"/>
        <v>246.54</v>
      </c>
      <c r="H15" s="15"/>
      <c r="I15" s="18">
        <v>246.54</v>
      </c>
      <c r="J15" s="18"/>
      <c r="K15" s="17"/>
      <c r="L15" s="17"/>
      <c r="M15" s="17"/>
      <c r="N15" s="17"/>
      <c r="O15" s="14" t="s">
        <v>44</v>
      </c>
      <c r="P15" s="14" t="s">
        <v>45</v>
      </c>
      <c r="Q15" s="14" t="s">
        <v>46</v>
      </c>
      <c r="R15" s="14" t="s">
        <v>47</v>
      </c>
      <c r="S15" s="14" t="s">
        <v>48</v>
      </c>
      <c r="T15" s="14" t="s">
        <v>49</v>
      </c>
      <c r="U15" s="14" t="s">
        <v>49</v>
      </c>
      <c r="V15" s="14">
        <v>2021.12</v>
      </c>
      <c r="W15" s="14" t="s">
        <v>95</v>
      </c>
      <c r="X15" s="14">
        <v>2</v>
      </c>
      <c r="Y15" s="71">
        <v>246.54</v>
      </c>
      <c r="Z15" s="72">
        <v>246.54</v>
      </c>
      <c r="AA15" s="75"/>
      <c r="AB15" s="24"/>
      <c r="AC15" s="24"/>
      <c r="AD15" s="27"/>
      <c r="AE15" s="27"/>
      <c r="AF15" s="74" t="s">
        <v>49</v>
      </c>
      <c r="AG15" s="74" t="s">
        <v>51</v>
      </c>
      <c r="AH15" s="27"/>
      <c r="AI15" s="91">
        <v>246.54</v>
      </c>
      <c r="AJ15" s="91"/>
      <c r="AK15" s="27"/>
    </row>
    <row r="16" s="2" customFormat="1" ht="177" hidden="1" customHeight="1" spans="1:37">
      <c r="A16" s="14">
        <v>12</v>
      </c>
      <c r="B16" s="14" t="s">
        <v>96</v>
      </c>
      <c r="C16" s="14" t="s">
        <v>97</v>
      </c>
      <c r="D16" s="14" t="s">
        <v>98</v>
      </c>
      <c r="E16" s="16" t="s">
        <v>99</v>
      </c>
      <c r="F16" s="14" t="s">
        <v>100</v>
      </c>
      <c r="G16" s="15">
        <f>SUM(I16:N17)</f>
        <v>2997</v>
      </c>
      <c r="H16" s="15"/>
      <c r="I16" s="18">
        <f>1439+280.14+76</f>
        <v>1795.14</v>
      </c>
      <c r="J16" s="18"/>
      <c r="K16" s="27"/>
      <c r="L16" s="27"/>
      <c r="M16" s="27"/>
      <c r="N16" s="17"/>
      <c r="O16" s="14" t="s">
        <v>44</v>
      </c>
      <c r="P16" s="14" t="s">
        <v>45</v>
      </c>
      <c r="Q16" s="14" t="s">
        <v>46</v>
      </c>
      <c r="R16" s="14" t="s">
        <v>47</v>
      </c>
      <c r="S16" s="14" t="s">
        <v>48</v>
      </c>
      <c r="T16" s="14" t="s">
        <v>49</v>
      </c>
      <c r="U16" s="14" t="s">
        <v>49</v>
      </c>
      <c r="V16" s="14">
        <v>2022.04</v>
      </c>
      <c r="W16" s="14" t="s">
        <v>101</v>
      </c>
      <c r="X16" s="14"/>
      <c r="Y16" s="76">
        <v>2997</v>
      </c>
      <c r="Z16" s="72">
        <v>1795.14</v>
      </c>
      <c r="AA16" s="75"/>
      <c r="AB16" s="24"/>
      <c r="AC16" s="24"/>
      <c r="AD16" s="27"/>
      <c r="AE16" s="27"/>
      <c r="AF16" s="74" t="s">
        <v>49</v>
      </c>
      <c r="AG16" s="74" t="s">
        <v>51</v>
      </c>
      <c r="AH16" s="27"/>
      <c r="AI16" s="91"/>
      <c r="AJ16" s="91"/>
      <c r="AK16" s="27"/>
    </row>
    <row r="17" s="2" customFormat="1" ht="159" hidden="1" customHeight="1" spans="1:37">
      <c r="A17" s="14"/>
      <c r="B17" s="14"/>
      <c r="C17" s="14"/>
      <c r="D17" s="14"/>
      <c r="E17" s="16"/>
      <c r="F17" s="14"/>
      <c r="G17" s="15"/>
      <c r="H17" s="15"/>
      <c r="I17" s="27"/>
      <c r="J17" s="28">
        <v>1201.86</v>
      </c>
      <c r="K17" s="18"/>
      <c r="L17" s="18"/>
      <c r="M17" s="17"/>
      <c r="N17" s="17"/>
      <c r="O17" s="14"/>
      <c r="P17" s="14"/>
      <c r="Q17" s="14"/>
      <c r="R17" s="14" t="s">
        <v>47</v>
      </c>
      <c r="S17" s="14" t="s">
        <v>48</v>
      </c>
      <c r="T17" s="14" t="s">
        <v>49</v>
      </c>
      <c r="U17" s="14" t="s">
        <v>49</v>
      </c>
      <c r="V17" s="14">
        <v>2022.04</v>
      </c>
      <c r="W17" s="14"/>
      <c r="X17" s="14"/>
      <c r="Y17" s="77"/>
      <c r="Z17" s="72">
        <v>758.86</v>
      </c>
      <c r="AA17" s="75"/>
      <c r="AB17" s="24">
        <v>850</v>
      </c>
      <c r="AC17" s="24"/>
      <c r="AD17" s="27"/>
      <c r="AE17" s="27"/>
      <c r="AF17" s="74" t="s">
        <v>49</v>
      </c>
      <c r="AG17" s="74" t="s">
        <v>51</v>
      </c>
      <c r="AH17" s="27"/>
      <c r="AI17" s="91"/>
      <c r="AJ17" s="91"/>
      <c r="AK17" s="27"/>
    </row>
    <row r="18" s="2" customFormat="1" ht="141" hidden="1" customHeight="1" spans="1:37">
      <c r="A18" s="14">
        <v>13</v>
      </c>
      <c r="B18" s="14" t="s">
        <v>102</v>
      </c>
      <c r="C18" s="14" t="s">
        <v>103</v>
      </c>
      <c r="D18" s="14" t="s">
        <v>104</v>
      </c>
      <c r="E18" s="16" t="s">
        <v>105</v>
      </c>
      <c r="F18" s="14" t="s">
        <v>106</v>
      </c>
      <c r="G18" s="17">
        <f t="shared" ref="G18:G23" si="1">SUM(I18:N18)</f>
        <v>1505</v>
      </c>
      <c r="H18" s="17"/>
      <c r="I18" s="17">
        <f>1950-345-100</f>
        <v>1505</v>
      </c>
      <c r="J18" s="17"/>
      <c r="K18" s="17"/>
      <c r="L18" s="17"/>
      <c r="M18" s="17"/>
      <c r="N18" s="17"/>
      <c r="O18" s="14" t="s">
        <v>107</v>
      </c>
      <c r="P18" s="14" t="s">
        <v>45</v>
      </c>
      <c r="Q18" s="14" t="s">
        <v>46</v>
      </c>
      <c r="R18" s="14" t="s">
        <v>47</v>
      </c>
      <c r="S18" s="14" t="s">
        <v>48</v>
      </c>
      <c r="T18" s="14" t="s">
        <v>49</v>
      </c>
      <c r="U18" s="14" t="s">
        <v>49</v>
      </c>
      <c r="V18" s="14">
        <v>2022.03</v>
      </c>
      <c r="W18" s="14" t="s">
        <v>108</v>
      </c>
      <c r="X18" s="14"/>
      <c r="Y18" s="71">
        <v>1505</v>
      </c>
      <c r="Z18" s="72">
        <v>1503</v>
      </c>
      <c r="AA18" s="75"/>
      <c r="AB18" s="24"/>
      <c r="AC18" s="24"/>
      <c r="AD18" s="27"/>
      <c r="AE18" s="27"/>
      <c r="AF18" s="74" t="s">
        <v>49</v>
      </c>
      <c r="AG18" s="74" t="s">
        <v>51</v>
      </c>
      <c r="AH18" s="27"/>
      <c r="AI18" s="91"/>
      <c r="AJ18" s="91"/>
      <c r="AK18" s="27"/>
    </row>
    <row r="19" s="2" customFormat="1" ht="85.5" spans="1:37">
      <c r="A19" s="14">
        <v>14</v>
      </c>
      <c r="B19" s="14" t="s">
        <v>109</v>
      </c>
      <c r="C19" s="14" t="s">
        <v>110</v>
      </c>
      <c r="D19" s="14" t="s">
        <v>111</v>
      </c>
      <c r="E19" s="16" t="s">
        <v>112</v>
      </c>
      <c r="F19" s="14" t="s">
        <v>113</v>
      </c>
      <c r="G19" s="17">
        <f t="shared" si="1"/>
        <v>60.64</v>
      </c>
      <c r="H19" s="18"/>
      <c r="I19" s="29"/>
      <c r="J19" s="29"/>
      <c r="K19" s="27"/>
      <c r="L19" s="29">
        <v>60.64</v>
      </c>
      <c r="M19" s="17"/>
      <c r="N19" s="17"/>
      <c r="O19" s="14" t="s">
        <v>114</v>
      </c>
      <c r="P19" s="14" t="s">
        <v>45</v>
      </c>
      <c r="Q19" s="14" t="s">
        <v>46</v>
      </c>
      <c r="R19" s="15" t="s">
        <v>115</v>
      </c>
      <c r="S19" s="14" t="s">
        <v>51</v>
      </c>
      <c r="T19" s="14" t="s">
        <v>51</v>
      </c>
      <c r="U19" s="14" t="s">
        <v>49</v>
      </c>
      <c r="V19" s="14">
        <v>2022.06</v>
      </c>
      <c r="W19" s="14" t="s">
        <v>116</v>
      </c>
      <c r="X19" s="14"/>
      <c r="Y19" s="71">
        <v>60.64</v>
      </c>
      <c r="Z19" s="72">
        <v>60.64</v>
      </c>
      <c r="AA19" s="75"/>
      <c r="AB19" s="24"/>
      <c r="AC19" s="24"/>
      <c r="AD19" s="78"/>
      <c r="AE19" s="78">
        <f t="shared" ref="AE19:AE24" si="2">Z19+AB19+AD19</f>
        <v>60.64</v>
      </c>
      <c r="AF19" s="74" t="s">
        <v>49</v>
      </c>
      <c r="AG19" s="74" t="s">
        <v>49</v>
      </c>
      <c r="AH19" s="78"/>
      <c r="AI19" s="92"/>
      <c r="AJ19" s="92"/>
      <c r="AK19" s="78"/>
    </row>
    <row r="20" s="2" customFormat="1" ht="82" customHeight="1" spans="1:37">
      <c r="A20" s="14">
        <v>15</v>
      </c>
      <c r="B20" s="14" t="s">
        <v>117</v>
      </c>
      <c r="C20" s="14" t="s">
        <v>110</v>
      </c>
      <c r="D20" s="14" t="s">
        <v>118</v>
      </c>
      <c r="E20" s="14" t="s">
        <v>119</v>
      </c>
      <c r="F20" s="14" t="s">
        <v>120</v>
      </c>
      <c r="G20" s="18">
        <f>SUM(I20:N22)</f>
        <v>978</v>
      </c>
      <c r="H20" s="18"/>
      <c r="I20" s="17">
        <f>825-200</f>
        <v>625</v>
      </c>
      <c r="J20" s="17"/>
      <c r="K20" s="17"/>
      <c r="L20" s="17"/>
      <c r="M20" s="17"/>
      <c r="N20" s="17"/>
      <c r="O20" s="15" t="s">
        <v>114</v>
      </c>
      <c r="P20" s="15" t="s">
        <v>45</v>
      </c>
      <c r="Q20" s="15" t="s">
        <v>46</v>
      </c>
      <c r="R20" s="15" t="s">
        <v>115</v>
      </c>
      <c r="S20" s="18" t="s">
        <v>51</v>
      </c>
      <c r="T20" s="18" t="s">
        <v>49</v>
      </c>
      <c r="U20" s="18" t="s">
        <v>49</v>
      </c>
      <c r="V20" s="18">
        <v>2022.05</v>
      </c>
      <c r="W20" s="18" t="s">
        <v>121</v>
      </c>
      <c r="X20" s="15"/>
      <c r="Y20" s="79">
        <v>625</v>
      </c>
      <c r="Z20" s="72">
        <v>625</v>
      </c>
      <c r="AA20" s="75"/>
      <c r="AB20" s="24"/>
      <c r="AC20" s="24"/>
      <c r="AD20" s="78"/>
      <c r="AE20" s="78">
        <f t="shared" si="2"/>
        <v>625</v>
      </c>
      <c r="AF20" s="74" t="s">
        <v>49</v>
      </c>
      <c r="AG20" s="74" t="s">
        <v>49</v>
      </c>
      <c r="AH20" s="78"/>
      <c r="AI20" s="92"/>
      <c r="AJ20" s="92"/>
      <c r="AK20" s="78"/>
    </row>
    <row r="21" s="2" customFormat="1" ht="82" customHeight="1" spans="1:37">
      <c r="A21" s="14"/>
      <c r="B21" s="14"/>
      <c r="C21" s="14"/>
      <c r="D21" s="14"/>
      <c r="E21" s="14"/>
      <c r="F21" s="14"/>
      <c r="G21" s="18"/>
      <c r="H21" s="18"/>
      <c r="I21" s="27"/>
      <c r="J21" s="28">
        <v>260.59</v>
      </c>
      <c r="K21" s="17"/>
      <c r="L21" s="17"/>
      <c r="M21" s="17"/>
      <c r="N21" s="17"/>
      <c r="O21" s="15"/>
      <c r="P21" s="15"/>
      <c r="Q21" s="15"/>
      <c r="R21" s="15"/>
      <c r="S21" s="18"/>
      <c r="T21" s="18"/>
      <c r="U21" s="18"/>
      <c r="V21" s="18"/>
      <c r="W21" s="18"/>
      <c r="X21" s="15"/>
      <c r="Y21" s="79">
        <v>260.59</v>
      </c>
      <c r="Z21" s="72">
        <v>260.59</v>
      </c>
      <c r="AA21" s="75"/>
      <c r="AB21" s="24"/>
      <c r="AC21" s="24"/>
      <c r="AD21" s="27"/>
      <c r="AE21" s="27"/>
      <c r="AF21" s="74" t="s">
        <v>49</v>
      </c>
      <c r="AG21" s="74" t="s">
        <v>49</v>
      </c>
      <c r="AH21" s="27"/>
      <c r="AI21" s="91"/>
      <c r="AJ21" s="91"/>
      <c r="AK21" s="27"/>
    </row>
    <row r="22" s="2" customFormat="1" ht="82" customHeight="1" spans="1:37">
      <c r="A22" s="14"/>
      <c r="B22" s="14"/>
      <c r="C22" s="14"/>
      <c r="D22" s="14"/>
      <c r="E22" s="14"/>
      <c r="F22" s="14"/>
      <c r="G22" s="18"/>
      <c r="H22" s="18"/>
      <c r="I22" s="17"/>
      <c r="J22" s="17"/>
      <c r="K22" s="27"/>
      <c r="L22" s="29">
        <v>92.41</v>
      </c>
      <c r="M22" s="17"/>
      <c r="N22" s="17"/>
      <c r="O22" s="15"/>
      <c r="P22" s="15"/>
      <c r="Q22" s="15"/>
      <c r="R22" s="15"/>
      <c r="S22" s="18"/>
      <c r="T22" s="18"/>
      <c r="U22" s="18"/>
      <c r="V22" s="18"/>
      <c r="W22" s="18"/>
      <c r="X22" s="15"/>
      <c r="Y22" s="79">
        <v>92.41</v>
      </c>
      <c r="Z22" s="72">
        <v>92.028427</v>
      </c>
      <c r="AA22" s="75"/>
      <c r="AB22" s="24"/>
      <c r="AC22" s="24"/>
      <c r="AD22" s="27"/>
      <c r="AE22" s="27"/>
      <c r="AF22" s="74" t="s">
        <v>49</v>
      </c>
      <c r="AG22" s="74" t="s">
        <v>49</v>
      </c>
      <c r="AH22" s="27"/>
      <c r="AI22" s="91"/>
      <c r="AJ22" s="91"/>
      <c r="AK22" s="27"/>
    </row>
    <row r="23" s="2" customFormat="1" ht="113" customHeight="1" spans="1:37">
      <c r="A23" s="14">
        <v>16</v>
      </c>
      <c r="B23" s="14" t="s">
        <v>122</v>
      </c>
      <c r="C23" s="14" t="s">
        <v>123</v>
      </c>
      <c r="D23" s="14" t="s">
        <v>124</v>
      </c>
      <c r="E23" s="16" t="s">
        <v>125</v>
      </c>
      <c r="F23" s="14" t="s">
        <v>126</v>
      </c>
      <c r="G23" s="18">
        <f>SUM(I23:N23)</f>
        <v>200</v>
      </c>
      <c r="H23" s="18"/>
      <c r="I23" s="17"/>
      <c r="J23" s="17"/>
      <c r="K23" s="27"/>
      <c r="L23" s="29">
        <v>200</v>
      </c>
      <c r="M23" s="17"/>
      <c r="N23" s="17"/>
      <c r="O23" s="14" t="s">
        <v>114</v>
      </c>
      <c r="P23" s="14" t="s">
        <v>45</v>
      </c>
      <c r="Q23" s="14" t="s">
        <v>46</v>
      </c>
      <c r="R23" s="14" t="s">
        <v>127</v>
      </c>
      <c r="S23" s="14" t="s">
        <v>51</v>
      </c>
      <c r="T23" s="14" t="s">
        <v>49</v>
      </c>
      <c r="U23" s="14" t="s">
        <v>49</v>
      </c>
      <c r="V23" s="14">
        <v>2022.04</v>
      </c>
      <c r="W23" s="14" t="s">
        <v>123</v>
      </c>
      <c r="X23" s="14"/>
      <c r="Y23" s="71">
        <v>200</v>
      </c>
      <c r="Z23" s="72">
        <v>200</v>
      </c>
      <c r="AA23" s="75"/>
      <c r="AB23" s="24">
        <v>29</v>
      </c>
      <c r="AC23" s="24"/>
      <c r="AD23" s="78"/>
      <c r="AE23" s="78">
        <f>Z23+AB23+AD23</f>
        <v>229</v>
      </c>
      <c r="AF23" s="74" t="s">
        <v>49</v>
      </c>
      <c r="AG23" s="74" t="s">
        <v>49</v>
      </c>
      <c r="AH23" s="78"/>
      <c r="AI23" s="92"/>
      <c r="AJ23" s="92"/>
      <c r="AK23" s="78"/>
    </row>
    <row r="24" s="2" customFormat="1" ht="113" customHeight="1" spans="1:37">
      <c r="A24" s="14">
        <v>17</v>
      </c>
      <c r="B24" s="14" t="s">
        <v>128</v>
      </c>
      <c r="C24" s="14" t="s">
        <v>110</v>
      </c>
      <c r="D24" s="14" t="s">
        <v>129</v>
      </c>
      <c r="E24" s="16" t="s">
        <v>130</v>
      </c>
      <c r="F24" s="14" t="s">
        <v>131</v>
      </c>
      <c r="G24" s="18">
        <v>156</v>
      </c>
      <c r="H24" s="18"/>
      <c r="I24" s="30"/>
      <c r="J24" s="30"/>
      <c r="K24" s="27"/>
      <c r="L24" s="31">
        <f>156-83</f>
        <v>73</v>
      </c>
      <c r="M24" s="17"/>
      <c r="N24" s="17"/>
      <c r="O24" s="14" t="s">
        <v>114</v>
      </c>
      <c r="P24" s="14" t="s">
        <v>45</v>
      </c>
      <c r="Q24" s="14" t="s">
        <v>132</v>
      </c>
      <c r="R24" s="58" t="s">
        <v>133</v>
      </c>
      <c r="S24" s="14" t="s">
        <v>51</v>
      </c>
      <c r="T24" s="14" t="s">
        <v>49</v>
      </c>
      <c r="U24" s="14"/>
      <c r="V24" s="58">
        <v>2022.05</v>
      </c>
      <c r="W24" s="14" t="s">
        <v>116</v>
      </c>
      <c r="X24" s="14"/>
      <c r="Y24" s="71">
        <v>0.25</v>
      </c>
      <c r="Z24" s="72">
        <v>0.25</v>
      </c>
      <c r="AA24" s="75"/>
      <c r="AB24" s="24"/>
      <c r="AC24" s="24"/>
      <c r="AD24" s="78"/>
      <c r="AE24" s="78">
        <f>Z24+AB24+AD24</f>
        <v>0.25</v>
      </c>
      <c r="AF24" s="74" t="s">
        <v>49</v>
      </c>
      <c r="AG24" s="74" t="s">
        <v>49</v>
      </c>
      <c r="AH24" s="78"/>
      <c r="AI24" s="92"/>
      <c r="AJ24" s="92"/>
      <c r="AK24" s="78"/>
    </row>
    <row r="25" s="2" customFormat="1" ht="113" customHeight="1" spans="1:37">
      <c r="A25" s="14"/>
      <c r="B25" s="14"/>
      <c r="C25" s="14"/>
      <c r="D25" s="14"/>
      <c r="E25" s="16"/>
      <c r="F25" s="14"/>
      <c r="G25" s="18"/>
      <c r="H25" s="18"/>
      <c r="I25" s="27"/>
      <c r="J25" s="28">
        <v>83</v>
      </c>
      <c r="K25" s="17"/>
      <c r="L25" s="17"/>
      <c r="M25" s="17"/>
      <c r="N25" s="17"/>
      <c r="O25" s="14"/>
      <c r="P25" s="14"/>
      <c r="Q25" s="14"/>
      <c r="R25" s="59"/>
      <c r="S25" s="14" t="s">
        <v>51</v>
      </c>
      <c r="T25" s="14"/>
      <c r="U25" s="14"/>
      <c r="V25" s="59"/>
      <c r="W25" s="14"/>
      <c r="X25" s="14"/>
      <c r="Y25" s="71">
        <v>83</v>
      </c>
      <c r="Z25" s="72">
        <v>83</v>
      </c>
      <c r="AA25" s="75"/>
      <c r="AB25" s="24"/>
      <c r="AC25" s="24"/>
      <c r="AD25" s="27"/>
      <c r="AE25" s="27"/>
      <c r="AF25" s="74" t="s">
        <v>49</v>
      </c>
      <c r="AG25" s="74" t="s">
        <v>49</v>
      </c>
      <c r="AH25" s="27"/>
      <c r="AI25" s="91"/>
      <c r="AJ25" s="91"/>
      <c r="AK25" s="27"/>
    </row>
    <row r="26" s="2" customFormat="1" ht="30" customHeight="1" spans="1:37">
      <c r="A26" s="14">
        <v>18</v>
      </c>
      <c r="B26" s="14" t="s">
        <v>134</v>
      </c>
      <c r="C26" s="14" t="s">
        <v>135</v>
      </c>
      <c r="D26" s="14" t="s">
        <v>136</v>
      </c>
      <c r="E26" s="16" t="s">
        <v>130</v>
      </c>
      <c r="F26" s="14" t="s">
        <v>137</v>
      </c>
      <c r="G26" s="15">
        <f>SUM(I26:N28)</f>
        <v>584.59</v>
      </c>
      <c r="H26" s="15"/>
      <c r="I26" s="17">
        <v>20</v>
      </c>
      <c r="J26" s="17"/>
      <c r="K26" s="17">
        <f>637-121-78+24-128</f>
        <v>334</v>
      </c>
      <c r="L26" s="17"/>
      <c r="M26" s="17"/>
      <c r="N26" s="17"/>
      <c r="O26" s="14" t="s">
        <v>114</v>
      </c>
      <c r="P26" s="14" t="s">
        <v>45</v>
      </c>
      <c r="Q26" s="14" t="s">
        <v>46</v>
      </c>
      <c r="R26" s="58" t="s">
        <v>138</v>
      </c>
      <c r="S26" s="58" t="s">
        <v>139</v>
      </c>
      <c r="T26" s="14"/>
      <c r="U26" s="14"/>
      <c r="V26" s="14"/>
      <c r="W26" s="14" t="s">
        <v>121</v>
      </c>
      <c r="X26" s="14"/>
      <c r="Y26" s="76">
        <v>584.59</v>
      </c>
      <c r="Z26" s="72">
        <v>354</v>
      </c>
      <c r="AA26" s="75"/>
      <c r="AB26" s="24"/>
      <c r="AC26" s="24"/>
      <c r="AD26" s="80"/>
      <c r="AE26" s="78">
        <f t="shared" ref="AE26:AE32" si="3">Z26+AB26+AD26</f>
        <v>354</v>
      </c>
      <c r="AF26" s="74" t="s">
        <v>49</v>
      </c>
      <c r="AG26" s="74" t="s">
        <v>49</v>
      </c>
      <c r="AH26" s="78"/>
      <c r="AI26" s="92"/>
      <c r="AJ26" s="92"/>
      <c r="AK26" s="78"/>
    </row>
    <row r="27" s="2" customFormat="1" ht="33" customHeight="1" spans="1:37">
      <c r="A27" s="14"/>
      <c r="B27" s="14"/>
      <c r="C27" s="14"/>
      <c r="D27" s="14"/>
      <c r="E27" s="16"/>
      <c r="F27" s="14"/>
      <c r="G27" s="15"/>
      <c r="H27" s="15"/>
      <c r="I27" s="27"/>
      <c r="J27" s="28">
        <v>67.59</v>
      </c>
      <c r="K27" s="17"/>
      <c r="L27" s="17"/>
      <c r="M27" s="17"/>
      <c r="N27" s="17"/>
      <c r="O27" s="14"/>
      <c r="P27" s="14"/>
      <c r="Q27" s="14"/>
      <c r="R27" s="60"/>
      <c r="S27" s="60"/>
      <c r="T27" s="14"/>
      <c r="U27" s="14"/>
      <c r="V27" s="14"/>
      <c r="W27" s="14"/>
      <c r="X27" s="14"/>
      <c r="Y27" s="81"/>
      <c r="Z27" s="72">
        <v>67.59</v>
      </c>
      <c r="AA27" s="75"/>
      <c r="AB27" s="24"/>
      <c r="AC27" s="24"/>
      <c r="AD27" s="82"/>
      <c r="AE27" s="82"/>
      <c r="AF27" s="74" t="s">
        <v>49</v>
      </c>
      <c r="AG27" s="74" t="s">
        <v>49</v>
      </c>
      <c r="AH27" s="27"/>
      <c r="AI27" s="91"/>
      <c r="AJ27" s="91"/>
      <c r="AK27" s="27"/>
    </row>
    <row r="28" s="2" customFormat="1" ht="57" customHeight="1" spans="1:37">
      <c r="A28" s="14"/>
      <c r="B28" s="14"/>
      <c r="C28" s="14"/>
      <c r="D28" s="14"/>
      <c r="E28" s="16"/>
      <c r="F28" s="14"/>
      <c r="G28" s="15"/>
      <c r="H28" s="15"/>
      <c r="I28" s="28"/>
      <c r="J28" s="28"/>
      <c r="K28" s="17"/>
      <c r="L28" s="17"/>
      <c r="M28" s="18">
        <v>163</v>
      </c>
      <c r="N28" s="17"/>
      <c r="O28" s="14"/>
      <c r="P28" s="14"/>
      <c r="Q28" s="14"/>
      <c r="R28" s="59"/>
      <c r="S28" s="59"/>
      <c r="T28" s="14"/>
      <c r="U28" s="14"/>
      <c r="V28" s="14"/>
      <c r="W28" s="14"/>
      <c r="X28" s="14"/>
      <c r="Y28" s="77"/>
      <c r="Z28" s="72">
        <v>12.93</v>
      </c>
      <c r="AA28" s="75"/>
      <c r="AB28" s="24"/>
      <c r="AC28" s="24"/>
      <c r="AD28" s="82"/>
      <c r="AE28" s="82"/>
      <c r="AF28" s="74" t="s">
        <v>49</v>
      </c>
      <c r="AG28" s="74" t="s">
        <v>49</v>
      </c>
      <c r="AH28" s="27"/>
      <c r="AI28" s="91"/>
      <c r="AJ28" s="91"/>
      <c r="AK28" s="27"/>
    </row>
    <row r="29" s="2" customFormat="1" ht="113" customHeight="1" spans="1:37">
      <c r="A29" s="14">
        <v>19</v>
      </c>
      <c r="B29" s="14" t="s">
        <v>140</v>
      </c>
      <c r="C29" s="14" t="s">
        <v>141</v>
      </c>
      <c r="D29" s="14" t="s">
        <v>142</v>
      </c>
      <c r="E29" s="16" t="s">
        <v>112</v>
      </c>
      <c r="F29" s="14" t="s">
        <v>143</v>
      </c>
      <c r="G29" s="15">
        <f t="shared" ref="G29:G31" si="4">SUM(I29:N29)</f>
        <v>97.81</v>
      </c>
      <c r="H29" s="15">
        <v>3</v>
      </c>
      <c r="I29" s="17"/>
      <c r="J29" s="17"/>
      <c r="K29" s="17"/>
      <c r="L29" s="17"/>
      <c r="M29" s="18">
        <v>97.81</v>
      </c>
      <c r="N29" s="27"/>
      <c r="O29" s="14" t="s">
        <v>114</v>
      </c>
      <c r="P29" s="14" t="s">
        <v>45</v>
      </c>
      <c r="Q29" s="14" t="s">
        <v>46</v>
      </c>
      <c r="R29" s="14" t="s">
        <v>144</v>
      </c>
      <c r="S29" s="14" t="s">
        <v>139</v>
      </c>
      <c r="T29" s="14" t="s">
        <v>49</v>
      </c>
      <c r="U29" s="14" t="s">
        <v>49</v>
      </c>
      <c r="V29" s="14">
        <v>2022.09</v>
      </c>
      <c r="W29" s="14" t="s">
        <v>56</v>
      </c>
      <c r="X29" s="14"/>
      <c r="Y29" s="79">
        <v>97.8107</v>
      </c>
      <c r="Z29" s="72">
        <v>82.3432</v>
      </c>
      <c r="AA29" s="55"/>
      <c r="AB29" s="24">
        <v>53</v>
      </c>
      <c r="AC29" s="24"/>
      <c r="AD29" s="78"/>
      <c r="AE29" s="78">
        <f t="shared" ref="AE29:AE32" si="5">Z29+AB29+AD29</f>
        <v>135.3432</v>
      </c>
      <c r="AF29" s="74" t="s">
        <v>49</v>
      </c>
      <c r="AG29" s="74" t="s">
        <v>51</v>
      </c>
      <c r="AH29" s="78"/>
      <c r="AI29" s="92"/>
      <c r="AJ29" s="92"/>
      <c r="AK29" s="78"/>
    </row>
    <row r="30" s="2" customFormat="1" ht="113" customHeight="1" spans="1:37">
      <c r="A30" s="14">
        <v>20</v>
      </c>
      <c r="B30" s="14" t="s">
        <v>145</v>
      </c>
      <c r="C30" s="14" t="s">
        <v>146</v>
      </c>
      <c r="D30" s="14" t="s">
        <v>147</v>
      </c>
      <c r="E30" s="14" t="s">
        <v>112</v>
      </c>
      <c r="F30" s="14" t="s">
        <v>148</v>
      </c>
      <c r="G30" s="15">
        <f t="shared" si="4"/>
        <v>164.25</v>
      </c>
      <c r="H30" s="15"/>
      <c r="I30" s="32"/>
      <c r="J30" s="32"/>
      <c r="K30" s="17"/>
      <c r="L30" s="17"/>
      <c r="M30" s="18">
        <v>164.25</v>
      </c>
      <c r="N30" s="17"/>
      <c r="O30" s="14" t="s">
        <v>114</v>
      </c>
      <c r="P30" s="14" t="s">
        <v>45</v>
      </c>
      <c r="Q30" s="14" t="s">
        <v>46</v>
      </c>
      <c r="R30" s="61" t="s">
        <v>144</v>
      </c>
      <c r="S30" s="14" t="s">
        <v>149</v>
      </c>
      <c r="T30" s="14" t="s">
        <v>49</v>
      </c>
      <c r="U30" s="14" t="s">
        <v>49</v>
      </c>
      <c r="V30" s="14">
        <v>2022.09</v>
      </c>
      <c r="W30" s="14" t="s">
        <v>150</v>
      </c>
      <c r="X30" s="14"/>
      <c r="Y30" s="79">
        <v>162.24</v>
      </c>
      <c r="Z30" s="24">
        <v>137.555</v>
      </c>
      <c r="AA30" s="55"/>
      <c r="AB30" s="24">
        <v>89</v>
      </c>
      <c r="AC30" s="24"/>
      <c r="AD30" s="78"/>
      <c r="AE30" s="78">
        <f t="shared" si="5"/>
        <v>226.555</v>
      </c>
      <c r="AF30" s="74" t="s">
        <v>49</v>
      </c>
      <c r="AG30" s="74" t="s">
        <v>51</v>
      </c>
      <c r="AH30" s="78"/>
      <c r="AI30" s="92"/>
      <c r="AJ30" s="92"/>
      <c r="AK30" s="78"/>
    </row>
    <row r="31" s="2" customFormat="1" ht="113" customHeight="1" spans="1:37">
      <c r="A31" s="14">
        <v>21</v>
      </c>
      <c r="B31" s="14" t="s">
        <v>151</v>
      </c>
      <c r="C31" s="14" t="s">
        <v>152</v>
      </c>
      <c r="D31" s="14" t="s">
        <v>153</v>
      </c>
      <c r="E31" s="16" t="s">
        <v>112</v>
      </c>
      <c r="F31" s="14" t="s">
        <v>154</v>
      </c>
      <c r="G31" s="15">
        <f t="shared" si="4"/>
        <v>112.79</v>
      </c>
      <c r="H31" s="15"/>
      <c r="I31" s="17"/>
      <c r="J31" s="17"/>
      <c r="K31" s="17"/>
      <c r="L31" s="17"/>
      <c r="M31" s="18">
        <v>112.79</v>
      </c>
      <c r="N31" s="17"/>
      <c r="O31" s="14" t="s">
        <v>114</v>
      </c>
      <c r="P31" s="14" t="s">
        <v>45</v>
      </c>
      <c r="Q31" s="61" t="s">
        <v>46</v>
      </c>
      <c r="R31" s="61" t="s">
        <v>144</v>
      </c>
      <c r="S31" s="14" t="s">
        <v>149</v>
      </c>
      <c r="T31" s="14" t="s">
        <v>49</v>
      </c>
      <c r="U31" s="14" t="s">
        <v>49</v>
      </c>
      <c r="V31" s="14">
        <v>2022.09</v>
      </c>
      <c r="W31" s="14" t="s">
        <v>155</v>
      </c>
      <c r="X31" s="14"/>
      <c r="Y31" s="83">
        <v>112.78</v>
      </c>
      <c r="Z31" s="24">
        <v>94.72</v>
      </c>
      <c r="AA31" s="55"/>
      <c r="AB31" s="24">
        <v>61</v>
      </c>
      <c r="AC31" s="24"/>
      <c r="AD31" s="78"/>
      <c r="AE31" s="78">
        <f t="shared" si="5"/>
        <v>155.72</v>
      </c>
      <c r="AF31" s="74" t="s">
        <v>49</v>
      </c>
      <c r="AG31" s="74" t="s">
        <v>51</v>
      </c>
      <c r="AH31" s="78"/>
      <c r="AI31" s="92"/>
      <c r="AJ31" s="92"/>
      <c r="AK31" s="78"/>
    </row>
    <row r="32" s="2" customFormat="1" ht="113" customHeight="1" spans="1:37">
      <c r="A32" s="14">
        <v>22</v>
      </c>
      <c r="B32" s="14" t="s">
        <v>156</v>
      </c>
      <c r="C32" s="14" t="s">
        <v>157</v>
      </c>
      <c r="D32" s="14" t="s">
        <v>158</v>
      </c>
      <c r="E32" s="14" t="s">
        <v>112</v>
      </c>
      <c r="F32" s="14" t="s">
        <v>159</v>
      </c>
      <c r="G32" s="15">
        <f>SUM(I32:N33)</f>
        <v>68.41</v>
      </c>
      <c r="H32" s="15"/>
      <c r="I32" s="17"/>
      <c r="J32" s="17"/>
      <c r="K32" s="17"/>
      <c r="L32" s="17"/>
      <c r="M32" s="18">
        <v>65.41</v>
      </c>
      <c r="N32" s="17"/>
      <c r="O32" s="14" t="s">
        <v>114</v>
      </c>
      <c r="P32" s="14" t="s">
        <v>45</v>
      </c>
      <c r="Q32" s="14" t="s">
        <v>46</v>
      </c>
      <c r="R32" s="14" t="s">
        <v>144</v>
      </c>
      <c r="S32" s="14" t="s">
        <v>139</v>
      </c>
      <c r="T32" s="14" t="s">
        <v>49</v>
      </c>
      <c r="U32" s="14" t="s">
        <v>49</v>
      </c>
      <c r="V32" s="14">
        <v>2022.09</v>
      </c>
      <c r="W32" s="14" t="s">
        <v>160</v>
      </c>
      <c r="X32" s="14"/>
      <c r="Y32" s="71">
        <v>62.9082</v>
      </c>
      <c r="Z32" s="72">
        <v>52.87</v>
      </c>
      <c r="AA32" s="55"/>
      <c r="AB32" s="24">
        <v>34</v>
      </c>
      <c r="AC32" s="24"/>
      <c r="AD32" s="78"/>
      <c r="AE32" s="78">
        <f t="shared" si="5"/>
        <v>86.87</v>
      </c>
      <c r="AF32" s="74" t="s">
        <v>51</v>
      </c>
      <c r="AG32" s="74" t="s">
        <v>51</v>
      </c>
      <c r="AH32" s="78"/>
      <c r="AI32" s="92"/>
      <c r="AJ32" s="92"/>
      <c r="AK32" s="78"/>
    </row>
    <row r="33" s="2" customFormat="1" ht="113" customHeight="1" spans="1:37">
      <c r="A33" s="14"/>
      <c r="B33" s="14"/>
      <c r="C33" s="14"/>
      <c r="D33" s="14"/>
      <c r="E33" s="14"/>
      <c r="F33" s="14"/>
      <c r="G33" s="15"/>
      <c r="H33" s="15"/>
      <c r="I33" s="32"/>
      <c r="J33" s="32"/>
      <c r="K33" s="18">
        <v>3</v>
      </c>
      <c r="L33" s="18"/>
      <c r="M33" s="17"/>
      <c r="N33" s="18"/>
      <c r="O33" s="14"/>
      <c r="P33" s="14"/>
      <c r="Q33" s="14"/>
      <c r="R33" s="14"/>
      <c r="S33" s="14" t="s">
        <v>139</v>
      </c>
      <c r="T33" s="14" t="s">
        <v>49</v>
      </c>
      <c r="U33" s="14" t="s">
        <v>49</v>
      </c>
      <c r="V33" s="14"/>
      <c r="W33" s="14" t="s">
        <v>161</v>
      </c>
      <c r="X33" s="14"/>
      <c r="Y33" s="71">
        <v>3</v>
      </c>
      <c r="Z33" s="72"/>
      <c r="AA33" s="84"/>
      <c r="AB33" s="24"/>
      <c r="AC33" s="24"/>
      <c r="AD33" s="27"/>
      <c r="AE33" s="27"/>
      <c r="AF33" s="74" t="s">
        <v>51</v>
      </c>
      <c r="AG33" s="74" t="s">
        <v>51</v>
      </c>
      <c r="AH33" s="27"/>
      <c r="AI33" s="91"/>
      <c r="AJ33" s="91"/>
      <c r="AK33" s="27"/>
    </row>
    <row r="34" s="2" customFormat="1" ht="113" customHeight="1" spans="1:37">
      <c r="A34" s="14">
        <v>23</v>
      </c>
      <c r="B34" s="15" t="s">
        <v>162</v>
      </c>
      <c r="C34" s="15" t="s">
        <v>163</v>
      </c>
      <c r="D34" s="15" t="s">
        <v>164</v>
      </c>
      <c r="E34" s="15" t="s">
        <v>112</v>
      </c>
      <c r="F34" s="15" t="s">
        <v>165</v>
      </c>
      <c r="G34" s="15">
        <f t="shared" ref="G34:G38" si="6">SUM(I34:N34)</f>
        <v>55.67</v>
      </c>
      <c r="H34" s="15"/>
      <c r="I34" s="32"/>
      <c r="J34" s="32"/>
      <c r="K34" s="17"/>
      <c r="L34" s="17"/>
      <c r="M34" s="17"/>
      <c r="N34" s="17">
        <v>55.67</v>
      </c>
      <c r="O34" s="14" t="s">
        <v>114</v>
      </c>
      <c r="P34" s="14" t="s">
        <v>45</v>
      </c>
      <c r="Q34" s="14" t="s">
        <v>46</v>
      </c>
      <c r="R34" s="61" t="s">
        <v>166</v>
      </c>
      <c r="S34" s="14" t="s">
        <v>139</v>
      </c>
      <c r="T34" s="14" t="s">
        <v>49</v>
      </c>
      <c r="U34" s="14" t="s">
        <v>49</v>
      </c>
      <c r="V34" s="14">
        <v>2022.09</v>
      </c>
      <c r="W34" s="14" t="s">
        <v>161</v>
      </c>
      <c r="X34" s="14"/>
      <c r="Y34" s="83">
        <v>55.67</v>
      </c>
      <c r="Z34" s="24">
        <v>55.67</v>
      </c>
      <c r="AA34" s="55"/>
      <c r="AB34" s="24">
        <v>98</v>
      </c>
      <c r="AC34" s="24"/>
      <c r="AD34" s="78"/>
      <c r="AE34" s="78">
        <f>Z34+AB34+AD34</f>
        <v>153.67</v>
      </c>
      <c r="AF34" s="74" t="s">
        <v>49</v>
      </c>
      <c r="AG34" s="74" t="s">
        <v>51</v>
      </c>
      <c r="AH34" s="78"/>
      <c r="AI34" s="92"/>
      <c r="AJ34" s="92"/>
      <c r="AK34" s="78"/>
    </row>
    <row r="35" s="2" customFormat="1" ht="113" hidden="1" customHeight="1" spans="1:37">
      <c r="A35" s="14">
        <v>24</v>
      </c>
      <c r="B35" s="15" t="s">
        <v>167</v>
      </c>
      <c r="C35" s="15" t="s">
        <v>163</v>
      </c>
      <c r="D35" s="15" t="s">
        <v>168</v>
      </c>
      <c r="E35" s="15" t="s">
        <v>112</v>
      </c>
      <c r="F35" s="15" t="s">
        <v>169</v>
      </c>
      <c r="G35" s="15">
        <f t="shared" si="6"/>
        <v>46.74</v>
      </c>
      <c r="H35" s="15"/>
      <c r="I35" s="30"/>
      <c r="J35" s="30"/>
      <c r="K35" s="17"/>
      <c r="L35" s="17"/>
      <c r="M35" s="18">
        <v>46.74</v>
      </c>
      <c r="N35" s="17"/>
      <c r="O35" s="14"/>
      <c r="P35" s="14"/>
      <c r="Q35" s="14"/>
      <c r="R35" s="61" t="s">
        <v>144</v>
      </c>
      <c r="S35" s="14" t="s">
        <v>139</v>
      </c>
      <c r="T35" s="14" t="s">
        <v>49</v>
      </c>
      <c r="U35" s="14" t="s">
        <v>49</v>
      </c>
      <c r="V35" s="14">
        <v>2022.09</v>
      </c>
      <c r="W35" s="14" t="s">
        <v>170</v>
      </c>
      <c r="X35" s="14"/>
      <c r="Y35" s="71">
        <v>46.74</v>
      </c>
      <c r="Z35" s="24">
        <v>46.74</v>
      </c>
      <c r="AA35" s="84"/>
      <c r="AB35" s="24">
        <v>33</v>
      </c>
      <c r="AC35" s="24"/>
      <c r="AD35" s="27"/>
      <c r="AE35" s="27"/>
      <c r="AF35" s="74" t="s">
        <v>49</v>
      </c>
      <c r="AG35" s="74" t="s">
        <v>51</v>
      </c>
      <c r="AH35" s="27"/>
      <c r="AI35" s="91"/>
      <c r="AJ35" s="91"/>
      <c r="AK35" s="27"/>
    </row>
    <row r="36" s="2" customFormat="1" ht="113" customHeight="1" spans="1:37">
      <c r="A36" s="14">
        <v>25</v>
      </c>
      <c r="B36" s="14" t="s">
        <v>171</v>
      </c>
      <c r="C36" s="14" t="s">
        <v>172</v>
      </c>
      <c r="D36" s="14" t="s">
        <v>173</v>
      </c>
      <c r="E36" s="16" t="s">
        <v>112</v>
      </c>
      <c r="F36" s="14" t="s">
        <v>174</v>
      </c>
      <c r="G36" s="15">
        <f t="shared" si="6"/>
        <v>74.52</v>
      </c>
      <c r="H36" s="15"/>
      <c r="I36" s="27"/>
      <c r="J36" s="27"/>
      <c r="K36" s="17"/>
      <c r="L36" s="17"/>
      <c r="M36" s="17"/>
      <c r="N36" s="18">
        <v>74.52</v>
      </c>
      <c r="O36" s="14" t="s">
        <v>114</v>
      </c>
      <c r="P36" s="14" t="s">
        <v>45</v>
      </c>
      <c r="Q36" s="14" t="s">
        <v>46</v>
      </c>
      <c r="R36" s="61" t="s">
        <v>166</v>
      </c>
      <c r="S36" s="14" t="s">
        <v>139</v>
      </c>
      <c r="T36" s="14" t="s">
        <v>49</v>
      </c>
      <c r="U36" s="14" t="s">
        <v>49</v>
      </c>
      <c r="V36" s="14">
        <v>2022.09</v>
      </c>
      <c r="W36" s="14" t="s">
        <v>161</v>
      </c>
      <c r="X36" s="14"/>
      <c r="Y36" s="71">
        <v>74.5187</v>
      </c>
      <c r="Z36" s="72">
        <v>62.35</v>
      </c>
      <c r="AA36" s="55"/>
      <c r="AB36" s="24">
        <v>40</v>
      </c>
      <c r="AC36" s="24"/>
      <c r="AD36" s="78"/>
      <c r="AE36" s="78">
        <f>Z36+AB36+AD36</f>
        <v>102.35</v>
      </c>
      <c r="AF36" s="74" t="s">
        <v>49</v>
      </c>
      <c r="AG36" s="74" t="s">
        <v>51</v>
      </c>
      <c r="AH36" s="78"/>
      <c r="AI36" s="92"/>
      <c r="AJ36" s="92"/>
      <c r="AK36" s="78"/>
    </row>
    <row r="37" s="2" customFormat="1" ht="113" hidden="1" customHeight="1" spans="1:37">
      <c r="A37" s="14">
        <v>26</v>
      </c>
      <c r="B37" s="14" t="s">
        <v>175</v>
      </c>
      <c r="C37" s="14" t="s">
        <v>103</v>
      </c>
      <c r="D37" s="14" t="s">
        <v>176</v>
      </c>
      <c r="E37" s="16" t="s">
        <v>177</v>
      </c>
      <c r="F37" s="14" t="s">
        <v>178</v>
      </c>
      <c r="G37" s="15">
        <f t="shared" si="6"/>
        <v>177.12</v>
      </c>
      <c r="H37" s="15"/>
      <c r="I37" s="17"/>
      <c r="J37" s="17"/>
      <c r="K37" s="17">
        <v>177.12</v>
      </c>
      <c r="L37" s="17"/>
      <c r="M37" s="17"/>
      <c r="N37" s="27"/>
      <c r="O37" s="14" t="s">
        <v>179</v>
      </c>
      <c r="P37" s="14" t="s">
        <v>180</v>
      </c>
      <c r="Q37" s="14" t="s">
        <v>132</v>
      </c>
      <c r="R37" s="61" t="s">
        <v>181</v>
      </c>
      <c r="S37" s="14" t="s">
        <v>51</v>
      </c>
      <c r="T37" s="14" t="s">
        <v>49</v>
      </c>
      <c r="U37" s="14" t="s">
        <v>49</v>
      </c>
      <c r="V37" s="14">
        <v>2022.09</v>
      </c>
      <c r="W37" s="14" t="s">
        <v>182</v>
      </c>
      <c r="X37" s="14"/>
      <c r="Y37" s="71">
        <v>177.12</v>
      </c>
      <c r="Z37" s="72">
        <v>177.12</v>
      </c>
      <c r="AA37" s="84"/>
      <c r="AB37" s="24"/>
      <c r="AC37" s="24"/>
      <c r="AD37" s="27"/>
      <c r="AE37" s="27"/>
      <c r="AF37" s="74" t="s">
        <v>49</v>
      </c>
      <c r="AG37" s="74" t="s">
        <v>49</v>
      </c>
      <c r="AH37" s="27"/>
      <c r="AI37" s="91"/>
      <c r="AJ37" s="91"/>
      <c r="AK37" s="27"/>
    </row>
    <row r="38" s="2" customFormat="1" ht="113" hidden="1" customHeight="1" spans="1:37">
      <c r="A38" s="19">
        <v>27</v>
      </c>
      <c r="B38" s="14" t="s">
        <v>183</v>
      </c>
      <c r="C38" s="14" t="s">
        <v>184</v>
      </c>
      <c r="D38" s="14" t="s">
        <v>185</v>
      </c>
      <c r="E38" s="14" t="s">
        <v>186</v>
      </c>
      <c r="F38" s="14" t="s">
        <v>187</v>
      </c>
      <c r="G38" s="15">
        <f t="shared" si="6"/>
        <v>62.11</v>
      </c>
      <c r="H38" s="20"/>
      <c r="I38" s="33"/>
      <c r="J38" s="33"/>
      <c r="K38" s="34"/>
      <c r="L38" s="34"/>
      <c r="M38" s="34"/>
      <c r="N38" s="18">
        <v>62.11</v>
      </c>
      <c r="O38" s="14" t="s">
        <v>44</v>
      </c>
      <c r="P38" s="14" t="s">
        <v>45</v>
      </c>
      <c r="Q38" s="14" t="s">
        <v>46</v>
      </c>
      <c r="R38" s="61" t="s">
        <v>166</v>
      </c>
      <c r="S38" s="14" t="s">
        <v>139</v>
      </c>
      <c r="T38" s="14" t="s">
        <v>49</v>
      </c>
      <c r="U38" s="14" t="s">
        <v>49</v>
      </c>
      <c r="V38" s="14">
        <v>2022.08</v>
      </c>
      <c r="W38" s="14" t="s">
        <v>188</v>
      </c>
      <c r="X38" s="14"/>
      <c r="Y38" s="71">
        <v>62.11</v>
      </c>
      <c r="Z38" s="72">
        <v>62.11</v>
      </c>
      <c r="AA38" s="84"/>
      <c r="AB38" s="24"/>
      <c r="AC38" s="24"/>
      <c r="AD38" s="27"/>
      <c r="AE38" s="27"/>
      <c r="AF38" s="74" t="s">
        <v>49</v>
      </c>
      <c r="AG38" s="74" t="s">
        <v>51</v>
      </c>
      <c r="AH38" s="27"/>
      <c r="AI38" s="91"/>
      <c r="AJ38" s="91"/>
      <c r="AK38" s="27"/>
    </row>
    <row r="39" s="3" customFormat="1" ht="33" hidden="1" customHeight="1" spans="1:37">
      <c r="A39" s="21" t="s">
        <v>189</v>
      </c>
      <c r="B39" s="21"/>
      <c r="C39" s="21"/>
      <c r="D39" s="21"/>
      <c r="E39" s="22"/>
      <c r="F39" s="21"/>
      <c r="G39" s="23">
        <f>SUM(G5:G38)</f>
        <v>8440.51</v>
      </c>
      <c r="H39" s="23">
        <f t="shared" ref="H39:O39" si="7">SUM(H5:H38)</f>
        <v>3</v>
      </c>
      <c r="I39" s="23">
        <f t="shared" si="7"/>
        <v>5045</v>
      </c>
      <c r="J39" s="23">
        <f t="shared" si="7"/>
        <v>1613.04</v>
      </c>
      <c r="K39" s="23">
        <f t="shared" si="7"/>
        <v>514.12</v>
      </c>
      <c r="L39" s="23">
        <f t="shared" si="7"/>
        <v>426.05</v>
      </c>
      <c r="M39" s="23">
        <f t="shared" si="7"/>
        <v>650</v>
      </c>
      <c r="N39" s="23">
        <f t="shared" si="7"/>
        <v>192.3</v>
      </c>
      <c r="O39" s="21"/>
      <c r="P39" s="21"/>
      <c r="Q39" s="14"/>
      <c r="R39" s="14"/>
      <c r="S39" s="14"/>
      <c r="T39" s="14"/>
      <c r="U39" s="14"/>
      <c r="V39" s="14"/>
      <c r="W39" s="21"/>
      <c r="X39" s="21"/>
      <c r="Y39" s="85"/>
      <c r="Z39" s="85">
        <f>SUM(Z5:Z38)</f>
        <v>7684.366627</v>
      </c>
      <c r="AA39" s="86"/>
      <c r="AB39" s="85">
        <f>SUM(AB5:AB38)</f>
        <v>1287</v>
      </c>
      <c r="AC39" s="24"/>
      <c r="AD39" s="87"/>
      <c r="AE39" s="87"/>
      <c r="AF39" s="88"/>
      <c r="AG39" s="88"/>
      <c r="AH39" s="87"/>
      <c r="AI39" s="87"/>
      <c r="AJ39" s="87"/>
      <c r="AK39" s="87"/>
    </row>
    <row r="40" s="2" customFormat="1" ht="113" customHeight="1" spans="1:37">
      <c r="A40" s="14">
        <v>28</v>
      </c>
      <c r="B40" s="14" t="s">
        <v>190</v>
      </c>
      <c r="C40" s="14" t="s">
        <v>135</v>
      </c>
      <c r="D40" s="14" t="s">
        <v>136</v>
      </c>
      <c r="E40" s="16" t="s">
        <v>130</v>
      </c>
      <c r="F40" s="14" t="s">
        <v>191</v>
      </c>
      <c r="G40" s="15">
        <f t="shared" ref="G40:G48" si="8">SUM(I40:N40)</f>
        <v>221</v>
      </c>
      <c r="H40" s="15"/>
      <c r="I40" s="17">
        <f>100+24</f>
        <v>124</v>
      </c>
      <c r="J40" s="17"/>
      <c r="K40" s="27"/>
      <c r="L40" s="29">
        <f>121-24</f>
        <v>97</v>
      </c>
      <c r="M40" s="17"/>
      <c r="N40" s="17"/>
      <c r="O40" s="14" t="s">
        <v>114</v>
      </c>
      <c r="P40" s="14" t="s">
        <v>45</v>
      </c>
      <c r="Q40" s="14" t="s">
        <v>192</v>
      </c>
      <c r="R40" s="14" t="s">
        <v>47</v>
      </c>
      <c r="S40" s="14" t="s">
        <v>139</v>
      </c>
      <c r="T40" s="14"/>
      <c r="U40" s="14"/>
      <c r="V40" s="14">
        <v>2021.11</v>
      </c>
      <c r="W40" s="14" t="s">
        <v>121</v>
      </c>
      <c r="X40" s="14"/>
      <c r="Y40" s="71"/>
      <c r="Z40" s="72">
        <v>124</v>
      </c>
      <c r="AA40" s="55"/>
      <c r="AB40" s="24"/>
      <c r="AC40" s="24"/>
      <c r="AD40" s="78"/>
      <c r="AE40" s="78">
        <f t="shared" ref="AE40:AE52" si="9">Z40+AB40+AD40</f>
        <v>124</v>
      </c>
      <c r="AF40" s="74" t="s">
        <v>49</v>
      </c>
      <c r="AG40" s="74" t="s">
        <v>51</v>
      </c>
      <c r="AH40" s="78"/>
      <c r="AI40" s="92"/>
      <c r="AJ40" s="92"/>
      <c r="AK40" s="78"/>
    </row>
    <row r="41" s="2" customFormat="1" ht="113" customHeight="1" spans="1:37">
      <c r="A41" s="14">
        <v>29</v>
      </c>
      <c r="B41" s="14" t="s">
        <v>193</v>
      </c>
      <c r="C41" s="14" t="s">
        <v>146</v>
      </c>
      <c r="D41" s="14" t="s">
        <v>194</v>
      </c>
      <c r="E41" s="16" t="s">
        <v>112</v>
      </c>
      <c r="F41" s="14" t="s">
        <v>195</v>
      </c>
      <c r="G41" s="15">
        <f t="shared" si="8"/>
        <v>57.6</v>
      </c>
      <c r="H41" s="15"/>
      <c r="I41" s="17"/>
      <c r="J41" s="17"/>
      <c r="K41" s="17">
        <v>57.6</v>
      </c>
      <c r="L41" s="17"/>
      <c r="M41" s="17"/>
      <c r="N41" s="27"/>
      <c r="O41" s="14" t="s">
        <v>114</v>
      </c>
      <c r="P41" s="14" t="s">
        <v>45</v>
      </c>
      <c r="Q41" s="14" t="s">
        <v>192</v>
      </c>
      <c r="R41" s="14" t="s">
        <v>181</v>
      </c>
      <c r="S41" s="14" t="s">
        <v>139</v>
      </c>
      <c r="T41" s="14" t="s">
        <v>49</v>
      </c>
      <c r="U41" s="14" t="s">
        <v>49</v>
      </c>
      <c r="V41" s="14">
        <v>2022.09</v>
      </c>
      <c r="W41" s="14" t="s">
        <v>196</v>
      </c>
      <c r="X41" s="14"/>
      <c r="Y41" s="71">
        <v>57.6</v>
      </c>
      <c r="Z41" s="72">
        <v>54.43</v>
      </c>
      <c r="AA41" s="55"/>
      <c r="AB41" s="24">
        <v>35</v>
      </c>
      <c r="AC41" s="24"/>
      <c r="AD41" s="78"/>
      <c r="AE41" s="78">
        <f t="shared" si="9"/>
        <v>89.43</v>
      </c>
      <c r="AF41" s="74" t="s">
        <v>49</v>
      </c>
      <c r="AG41" s="74" t="s">
        <v>51</v>
      </c>
      <c r="AH41" s="78"/>
      <c r="AI41" s="92"/>
      <c r="AJ41" s="92"/>
      <c r="AK41" s="78"/>
    </row>
    <row r="42" s="2" customFormat="1" ht="113" customHeight="1" spans="1:37">
      <c r="A42" s="14">
        <v>30</v>
      </c>
      <c r="B42" s="14" t="s">
        <v>197</v>
      </c>
      <c r="C42" s="14" t="s">
        <v>198</v>
      </c>
      <c r="D42" s="14" t="s">
        <v>199</v>
      </c>
      <c r="E42" s="16" t="s">
        <v>112</v>
      </c>
      <c r="F42" s="14" t="s">
        <v>200</v>
      </c>
      <c r="G42" s="15">
        <f t="shared" si="8"/>
        <v>50.1</v>
      </c>
      <c r="H42" s="15"/>
      <c r="I42" s="17"/>
      <c r="J42" s="17"/>
      <c r="K42" s="17"/>
      <c r="L42" s="17"/>
      <c r="M42" s="17"/>
      <c r="N42" s="18">
        <v>50.1</v>
      </c>
      <c r="O42" s="14" t="s">
        <v>114</v>
      </c>
      <c r="P42" s="14" t="s">
        <v>45</v>
      </c>
      <c r="Q42" s="14" t="s">
        <v>192</v>
      </c>
      <c r="R42" s="61" t="s">
        <v>166</v>
      </c>
      <c r="S42" s="14" t="s">
        <v>139</v>
      </c>
      <c r="T42" s="14" t="s">
        <v>49</v>
      </c>
      <c r="U42" s="14" t="s">
        <v>49</v>
      </c>
      <c r="V42" s="14">
        <v>2022.09</v>
      </c>
      <c r="W42" s="14" t="s">
        <v>201</v>
      </c>
      <c r="X42" s="14"/>
      <c r="Y42" s="71">
        <v>50.0577</v>
      </c>
      <c r="Z42" s="72">
        <v>40.01</v>
      </c>
      <c r="AA42" s="55"/>
      <c r="AB42" s="24">
        <v>25</v>
      </c>
      <c r="AC42" s="24"/>
      <c r="AD42" s="78"/>
      <c r="AE42" s="78">
        <f t="shared" si="9"/>
        <v>65.01</v>
      </c>
      <c r="AF42" s="74" t="s">
        <v>49</v>
      </c>
      <c r="AG42" s="74" t="s">
        <v>51</v>
      </c>
      <c r="AH42" s="78"/>
      <c r="AI42" s="92"/>
      <c r="AJ42" s="92"/>
      <c r="AK42" s="78"/>
    </row>
    <row r="43" s="2" customFormat="1" ht="113" customHeight="1" spans="1:37">
      <c r="A43" s="14">
        <v>31</v>
      </c>
      <c r="B43" s="14" t="s">
        <v>202</v>
      </c>
      <c r="C43" s="14" t="s">
        <v>203</v>
      </c>
      <c r="D43" s="14" t="s">
        <v>204</v>
      </c>
      <c r="E43" s="16" t="s">
        <v>112</v>
      </c>
      <c r="F43" s="14" t="s">
        <v>205</v>
      </c>
      <c r="G43" s="15">
        <f t="shared" si="8"/>
        <v>24.95</v>
      </c>
      <c r="H43" s="15"/>
      <c r="I43" s="17"/>
      <c r="J43" s="17"/>
      <c r="K43" s="27"/>
      <c r="L43" s="29">
        <v>24.95</v>
      </c>
      <c r="M43" s="17"/>
      <c r="N43" s="27"/>
      <c r="O43" s="14" t="s">
        <v>114</v>
      </c>
      <c r="P43" s="14" t="s">
        <v>45</v>
      </c>
      <c r="Q43" s="14" t="s">
        <v>192</v>
      </c>
      <c r="R43" s="58" t="s">
        <v>127</v>
      </c>
      <c r="S43" s="14" t="s">
        <v>139</v>
      </c>
      <c r="T43" s="14" t="s">
        <v>49</v>
      </c>
      <c r="U43" s="14" t="s">
        <v>49</v>
      </c>
      <c r="V43" s="14">
        <v>2022.09</v>
      </c>
      <c r="W43" s="14" t="s">
        <v>206</v>
      </c>
      <c r="X43" s="14"/>
      <c r="Y43" s="71">
        <v>24.9464</v>
      </c>
      <c r="Z43" s="72">
        <v>20.4</v>
      </c>
      <c r="AA43" s="55"/>
      <c r="AB43" s="24">
        <v>13</v>
      </c>
      <c r="AC43" s="24"/>
      <c r="AD43" s="78"/>
      <c r="AE43" s="78">
        <f t="shared" si="9"/>
        <v>33.4</v>
      </c>
      <c r="AF43" s="74" t="s">
        <v>49</v>
      </c>
      <c r="AG43" s="74" t="s">
        <v>51</v>
      </c>
      <c r="AH43" s="78"/>
      <c r="AI43" s="92"/>
      <c r="AJ43" s="92"/>
      <c r="AK43" s="78"/>
    </row>
    <row r="44" s="2" customFormat="1" ht="113" customHeight="1" spans="1:37">
      <c r="A44" s="14">
        <v>32</v>
      </c>
      <c r="B44" s="14" t="s">
        <v>207</v>
      </c>
      <c r="C44" s="14" t="s">
        <v>53</v>
      </c>
      <c r="D44" s="14" t="s">
        <v>208</v>
      </c>
      <c r="E44" s="16" t="s">
        <v>209</v>
      </c>
      <c r="F44" s="14" t="s">
        <v>210</v>
      </c>
      <c r="G44" s="15">
        <f t="shared" si="8"/>
        <v>80</v>
      </c>
      <c r="H44" s="15"/>
      <c r="I44" s="17">
        <v>80</v>
      </c>
      <c r="J44" s="17"/>
      <c r="K44" s="17"/>
      <c r="L44" s="17"/>
      <c r="M44" s="17"/>
      <c r="N44" s="17"/>
      <c r="O44" s="14" t="s">
        <v>114</v>
      </c>
      <c r="P44" s="14" t="s">
        <v>45</v>
      </c>
      <c r="Q44" s="14" t="s">
        <v>192</v>
      </c>
      <c r="R44" s="59" t="s">
        <v>47</v>
      </c>
      <c r="S44" s="14" t="s">
        <v>139</v>
      </c>
      <c r="T44" s="14" t="s">
        <v>49</v>
      </c>
      <c r="U44" s="14" t="s">
        <v>49</v>
      </c>
      <c r="V44" s="15">
        <v>2021.1</v>
      </c>
      <c r="W44" s="14" t="s">
        <v>211</v>
      </c>
      <c r="X44" s="14" t="s">
        <v>212</v>
      </c>
      <c r="Y44" s="71">
        <v>80</v>
      </c>
      <c r="Z44" s="72">
        <v>78.8285</v>
      </c>
      <c r="AA44" s="55"/>
      <c r="AB44" s="24"/>
      <c r="AC44" s="24"/>
      <c r="AD44" s="78"/>
      <c r="AE44" s="78">
        <f t="shared" si="9"/>
        <v>78.8285</v>
      </c>
      <c r="AF44" s="74" t="s">
        <v>49</v>
      </c>
      <c r="AG44" s="74" t="s">
        <v>51</v>
      </c>
      <c r="AH44" s="78"/>
      <c r="AI44" s="92"/>
      <c r="AJ44" s="92"/>
      <c r="AK44" s="78"/>
    </row>
    <row r="45" s="2" customFormat="1" ht="113" customHeight="1" spans="1:37">
      <c r="A45" s="14">
        <v>33</v>
      </c>
      <c r="B45" s="15" t="s">
        <v>213</v>
      </c>
      <c r="C45" s="15" t="s">
        <v>214</v>
      </c>
      <c r="D45" s="15" t="s">
        <v>215</v>
      </c>
      <c r="E45" s="15" t="s">
        <v>209</v>
      </c>
      <c r="F45" s="15" t="s">
        <v>216</v>
      </c>
      <c r="G45" s="15">
        <f t="shared" si="8"/>
        <v>177.32</v>
      </c>
      <c r="H45" s="15"/>
      <c r="I45" s="17">
        <v>177.32</v>
      </c>
      <c r="J45" s="17"/>
      <c r="K45" s="17"/>
      <c r="L45" s="17"/>
      <c r="M45" s="17"/>
      <c r="N45" s="17"/>
      <c r="O45" s="14" t="s">
        <v>114</v>
      </c>
      <c r="P45" s="14" t="s">
        <v>45</v>
      </c>
      <c r="Q45" s="14" t="s">
        <v>192</v>
      </c>
      <c r="R45" s="14" t="s">
        <v>47</v>
      </c>
      <c r="S45" s="14" t="s">
        <v>48</v>
      </c>
      <c r="T45" s="14" t="s">
        <v>49</v>
      </c>
      <c r="U45" s="14" t="s">
        <v>49</v>
      </c>
      <c r="V45" s="15">
        <v>2021.1</v>
      </c>
      <c r="W45" s="14" t="s">
        <v>206</v>
      </c>
      <c r="X45" s="14" t="s">
        <v>217</v>
      </c>
      <c r="Y45" s="71">
        <v>177.32</v>
      </c>
      <c r="Z45" s="72">
        <v>176.017</v>
      </c>
      <c r="AA45" s="55"/>
      <c r="AB45" s="24"/>
      <c r="AC45" s="24"/>
      <c r="AD45" s="78"/>
      <c r="AE45" s="78">
        <f t="shared" si="9"/>
        <v>176.017</v>
      </c>
      <c r="AF45" s="74" t="s">
        <v>49</v>
      </c>
      <c r="AG45" s="74" t="s">
        <v>51</v>
      </c>
      <c r="AH45" s="78"/>
      <c r="AI45" s="92"/>
      <c r="AJ45" s="92"/>
      <c r="AK45" s="78"/>
    </row>
    <row r="46" s="2" customFormat="1" ht="113" customHeight="1" spans="1:37">
      <c r="A46" s="14">
        <v>34</v>
      </c>
      <c r="B46" s="14" t="s">
        <v>218</v>
      </c>
      <c r="C46" s="14" t="s">
        <v>198</v>
      </c>
      <c r="D46" s="14" t="s">
        <v>219</v>
      </c>
      <c r="E46" s="16" t="s">
        <v>209</v>
      </c>
      <c r="F46" s="14" t="s">
        <v>220</v>
      </c>
      <c r="G46" s="15">
        <f t="shared" si="8"/>
        <v>154.68</v>
      </c>
      <c r="H46" s="15"/>
      <c r="I46" s="17">
        <v>154.68</v>
      </c>
      <c r="J46" s="17"/>
      <c r="K46" s="29"/>
      <c r="L46" s="29"/>
      <c r="M46" s="17"/>
      <c r="N46" s="17"/>
      <c r="O46" s="14" t="s">
        <v>114</v>
      </c>
      <c r="P46" s="14" t="s">
        <v>45</v>
      </c>
      <c r="Q46" s="14" t="s">
        <v>192</v>
      </c>
      <c r="R46" s="14" t="s">
        <v>47</v>
      </c>
      <c r="S46" s="14" t="s">
        <v>48</v>
      </c>
      <c r="T46" s="14" t="s">
        <v>49</v>
      </c>
      <c r="U46" s="14" t="s">
        <v>49</v>
      </c>
      <c r="V46" s="15">
        <v>2021.1</v>
      </c>
      <c r="W46" s="14" t="s">
        <v>221</v>
      </c>
      <c r="X46" s="14" t="s">
        <v>222</v>
      </c>
      <c r="Y46" s="71">
        <v>154.68</v>
      </c>
      <c r="Z46" s="24">
        <v>153.2785</v>
      </c>
      <c r="AA46" s="55"/>
      <c r="AB46" s="24"/>
      <c r="AC46" s="24"/>
      <c r="AD46" s="78"/>
      <c r="AE46" s="78">
        <f t="shared" si="9"/>
        <v>153.2785</v>
      </c>
      <c r="AF46" s="74" t="s">
        <v>49</v>
      </c>
      <c r="AG46" s="74" t="s">
        <v>51</v>
      </c>
      <c r="AH46" s="78"/>
      <c r="AI46" s="92"/>
      <c r="AJ46" s="92"/>
      <c r="AK46" s="78"/>
    </row>
    <row r="47" s="2" customFormat="1" ht="113" customHeight="1" spans="1:37">
      <c r="A47" s="14">
        <v>35</v>
      </c>
      <c r="B47" s="14" t="s">
        <v>223</v>
      </c>
      <c r="C47" s="14" t="s">
        <v>224</v>
      </c>
      <c r="D47" s="14" t="s">
        <v>225</v>
      </c>
      <c r="E47" s="16" t="s">
        <v>209</v>
      </c>
      <c r="F47" s="14" t="s">
        <v>226</v>
      </c>
      <c r="G47" s="15">
        <f t="shared" si="8"/>
        <v>213</v>
      </c>
      <c r="H47" s="15"/>
      <c r="I47" s="17">
        <f>148+65</f>
        <v>213</v>
      </c>
      <c r="J47" s="17"/>
      <c r="K47" s="29"/>
      <c r="L47" s="29"/>
      <c r="M47" s="17"/>
      <c r="N47" s="27"/>
      <c r="O47" s="14" t="s">
        <v>114</v>
      </c>
      <c r="P47" s="14" t="s">
        <v>45</v>
      </c>
      <c r="Q47" s="14" t="s">
        <v>192</v>
      </c>
      <c r="R47" s="14" t="s">
        <v>47</v>
      </c>
      <c r="S47" s="14" t="s">
        <v>48</v>
      </c>
      <c r="T47" s="14" t="s">
        <v>49</v>
      </c>
      <c r="U47" s="14" t="s">
        <v>49</v>
      </c>
      <c r="V47" s="15">
        <v>2021.1</v>
      </c>
      <c r="W47" s="14" t="s">
        <v>227</v>
      </c>
      <c r="X47" s="14" t="s">
        <v>228</v>
      </c>
      <c r="Y47" s="71">
        <v>213</v>
      </c>
      <c r="Z47" s="24">
        <v>187.2885</v>
      </c>
      <c r="AA47" s="55"/>
      <c r="AB47" s="24"/>
      <c r="AC47" s="24"/>
      <c r="AD47" s="78"/>
      <c r="AE47" s="78">
        <f t="shared" si="9"/>
        <v>187.2885</v>
      </c>
      <c r="AF47" s="74" t="s">
        <v>49</v>
      </c>
      <c r="AG47" s="74" t="s">
        <v>51</v>
      </c>
      <c r="AH47" s="78"/>
      <c r="AI47" s="92"/>
      <c r="AJ47" s="92"/>
      <c r="AK47" s="78"/>
    </row>
    <row r="48" s="2" customFormat="1" ht="113" customHeight="1" spans="1:37">
      <c r="A48" s="14">
        <v>36</v>
      </c>
      <c r="B48" s="14" t="s">
        <v>229</v>
      </c>
      <c r="C48" s="14" t="s">
        <v>230</v>
      </c>
      <c r="D48" s="14" t="s">
        <v>231</v>
      </c>
      <c r="E48" s="16" t="s">
        <v>209</v>
      </c>
      <c r="F48" s="14" t="s">
        <v>232</v>
      </c>
      <c r="G48" s="15">
        <f t="shared" si="8"/>
        <v>216</v>
      </c>
      <c r="H48" s="15"/>
      <c r="I48" s="17">
        <f>150+76-10</f>
        <v>216</v>
      </c>
      <c r="J48" s="17"/>
      <c r="K48" s="17"/>
      <c r="L48" s="17"/>
      <c r="M48" s="17"/>
      <c r="N48" s="17"/>
      <c r="O48" s="14" t="s">
        <v>114</v>
      </c>
      <c r="P48" s="14" t="s">
        <v>45</v>
      </c>
      <c r="Q48" s="14" t="s">
        <v>192</v>
      </c>
      <c r="R48" s="14" t="s">
        <v>47</v>
      </c>
      <c r="S48" s="14" t="s">
        <v>48</v>
      </c>
      <c r="T48" s="14" t="s">
        <v>49</v>
      </c>
      <c r="U48" s="14" t="s">
        <v>49</v>
      </c>
      <c r="V48" s="15">
        <v>2021.1</v>
      </c>
      <c r="W48" s="14" t="s">
        <v>233</v>
      </c>
      <c r="X48" s="14" t="s">
        <v>234</v>
      </c>
      <c r="Y48" s="71">
        <v>216</v>
      </c>
      <c r="Z48" s="24">
        <v>197.8225</v>
      </c>
      <c r="AA48" s="55"/>
      <c r="AB48" s="24"/>
      <c r="AC48" s="24"/>
      <c r="AD48" s="78"/>
      <c r="AE48" s="78">
        <f t="shared" si="9"/>
        <v>197.8225</v>
      </c>
      <c r="AF48" s="74" t="s">
        <v>49</v>
      </c>
      <c r="AG48" s="74" t="s">
        <v>51</v>
      </c>
      <c r="AH48" s="78"/>
      <c r="AI48" s="92"/>
      <c r="AJ48" s="92"/>
      <c r="AK48" s="78"/>
    </row>
    <row r="49" s="2" customFormat="1" ht="113" customHeight="1" spans="1:37">
      <c r="A49" s="14">
        <v>37</v>
      </c>
      <c r="B49" s="14" t="s">
        <v>235</v>
      </c>
      <c r="C49" s="14" t="s">
        <v>236</v>
      </c>
      <c r="D49" s="14" t="s">
        <v>237</v>
      </c>
      <c r="E49" s="16" t="s">
        <v>209</v>
      </c>
      <c r="F49" s="14" t="s">
        <v>238</v>
      </c>
      <c r="G49" s="15">
        <f t="shared" ref="G49:G58" si="10">SUM(I49:N49)</f>
        <v>185</v>
      </c>
      <c r="H49" s="15"/>
      <c r="I49" s="17">
        <f>145+50-10</f>
        <v>185</v>
      </c>
      <c r="J49" s="17"/>
      <c r="K49" s="17"/>
      <c r="L49" s="17"/>
      <c r="M49" s="17"/>
      <c r="N49" s="27"/>
      <c r="O49" s="14" t="s">
        <v>114</v>
      </c>
      <c r="P49" s="14" t="s">
        <v>45</v>
      </c>
      <c r="Q49" s="14" t="s">
        <v>192</v>
      </c>
      <c r="R49" s="14" t="s">
        <v>47</v>
      </c>
      <c r="S49" s="14" t="s">
        <v>48</v>
      </c>
      <c r="T49" s="14" t="s">
        <v>49</v>
      </c>
      <c r="U49" s="14" t="s">
        <v>49</v>
      </c>
      <c r="V49" s="15">
        <v>2021.1</v>
      </c>
      <c r="W49" s="14" t="s">
        <v>239</v>
      </c>
      <c r="X49" s="14" t="s">
        <v>240</v>
      </c>
      <c r="Y49" s="71">
        <v>185</v>
      </c>
      <c r="Z49" s="24">
        <v>183.78</v>
      </c>
      <c r="AA49" s="55"/>
      <c r="AB49" s="24"/>
      <c r="AC49" s="24"/>
      <c r="AD49" s="78"/>
      <c r="AE49" s="78">
        <f t="shared" si="9"/>
        <v>183.78</v>
      </c>
      <c r="AF49" s="74" t="s">
        <v>49</v>
      </c>
      <c r="AG49" s="74" t="s">
        <v>51</v>
      </c>
      <c r="AH49" s="78"/>
      <c r="AI49" s="92"/>
      <c r="AJ49" s="92"/>
      <c r="AK49" s="78"/>
    </row>
    <row r="50" s="2" customFormat="1" ht="85.5" spans="1:37">
      <c r="A50" s="14">
        <v>38</v>
      </c>
      <c r="B50" s="14" t="s">
        <v>241</v>
      </c>
      <c r="C50" s="14" t="s">
        <v>242</v>
      </c>
      <c r="D50" s="14" t="s">
        <v>243</v>
      </c>
      <c r="E50" s="16" t="s">
        <v>209</v>
      </c>
      <c r="F50" s="14" t="s">
        <v>244</v>
      </c>
      <c r="G50" s="15">
        <f t="shared" si="10"/>
        <v>155</v>
      </c>
      <c r="H50" s="15"/>
      <c r="I50" s="17">
        <v>155</v>
      </c>
      <c r="J50" s="17"/>
      <c r="K50" s="29"/>
      <c r="L50" s="29"/>
      <c r="M50" s="17"/>
      <c r="N50" s="27"/>
      <c r="O50" s="14" t="s">
        <v>114</v>
      </c>
      <c r="P50" s="14" t="s">
        <v>45</v>
      </c>
      <c r="Q50" s="14" t="s">
        <v>192</v>
      </c>
      <c r="R50" s="14" t="s">
        <v>47</v>
      </c>
      <c r="S50" s="14" t="s">
        <v>48</v>
      </c>
      <c r="T50" s="14" t="s">
        <v>49</v>
      </c>
      <c r="U50" s="14" t="s">
        <v>49</v>
      </c>
      <c r="V50" s="15">
        <v>2021.1</v>
      </c>
      <c r="W50" s="14" t="s">
        <v>245</v>
      </c>
      <c r="X50" s="14" t="s">
        <v>246</v>
      </c>
      <c r="Y50" s="71">
        <v>155</v>
      </c>
      <c r="Z50" s="24">
        <v>153.668</v>
      </c>
      <c r="AA50" s="55"/>
      <c r="AB50" s="24"/>
      <c r="AC50" s="24"/>
      <c r="AD50" s="78"/>
      <c r="AE50" s="78">
        <f t="shared" si="9"/>
        <v>153.668</v>
      </c>
      <c r="AF50" s="74" t="s">
        <v>49</v>
      </c>
      <c r="AG50" s="74" t="s">
        <v>51</v>
      </c>
      <c r="AH50" s="78"/>
      <c r="AI50" s="92"/>
      <c r="AJ50" s="92"/>
      <c r="AK50" s="78"/>
    </row>
    <row r="51" s="2" customFormat="1" ht="85.5" spans="1:37">
      <c r="A51" s="14">
        <v>39</v>
      </c>
      <c r="B51" s="14" t="s">
        <v>247</v>
      </c>
      <c r="C51" s="14" t="s">
        <v>248</v>
      </c>
      <c r="D51" s="14" t="s">
        <v>249</v>
      </c>
      <c r="E51" s="16" t="s">
        <v>209</v>
      </c>
      <c r="F51" s="14" t="s">
        <v>250</v>
      </c>
      <c r="G51" s="15">
        <f t="shared" si="10"/>
        <v>157</v>
      </c>
      <c r="H51" s="15"/>
      <c r="I51" s="17">
        <f>118.7+38.3</f>
        <v>157</v>
      </c>
      <c r="J51" s="17"/>
      <c r="K51" s="29"/>
      <c r="L51" s="29"/>
      <c r="M51" s="17"/>
      <c r="N51" s="27"/>
      <c r="O51" s="14" t="s">
        <v>114</v>
      </c>
      <c r="P51" s="14" t="s">
        <v>45</v>
      </c>
      <c r="Q51" s="14" t="s">
        <v>192</v>
      </c>
      <c r="R51" s="14" t="s">
        <v>47</v>
      </c>
      <c r="S51" s="14" t="s">
        <v>48</v>
      </c>
      <c r="T51" s="14" t="s">
        <v>49</v>
      </c>
      <c r="U51" s="14" t="s">
        <v>49</v>
      </c>
      <c r="V51" s="15">
        <v>2021.1</v>
      </c>
      <c r="W51" s="14" t="s">
        <v>251</v>
      </c>
      <c r="X51" s="14" t="s">
        <v>252</v>
      </c>
      <c r="Y51" s="71">
        <v>157</v>
      </c>
      <c r="Z51" s="24">
        <v>133.4691</v>
      </c>
      <c r="AA51" s="55"/>
      <c r="AB51" s="24"/>
      <c r="AC51" s="24"/>
      <c r="AD51" s="78"/>
      <c r="AE51" s="78">
        <f t="shared" si="9"/>
        <v>133.4691</v>
      </c>
      <c r="AF51" s="74" t="s">
        <v>49</v>
      </c>
      <c r="AG51" s="74" t="s">
        <v>51</v>
      </c>
      <c r="AH51" s="78"/>
      <c r="AI51" s="92"/>
      <c r="AJ51" s="92"/>
      <c r="AK51" s="78"/>
    </row>
    <row r="52" s="2" customFormat="1" ht="99.75" spans="1:37">
      <c r="A52" s="14">
        <v>40</v>
      </c>
      <c r="B52" s="14" t="s">
        <v>253</v>
      </c>
      <c r="C52" s="14" t="s">
        <v>254</v>
      </c>
      <c r="D52" s="14" t="s">
        <v>255</v>
      </c>
      <c r="E52" s="16" t="s">
        <v>209</v>
      </c>
      <c r="F52" s="14" t="s">
        <v>256</v>
      </c>
      <c r="G52" s="15">
        <f t="shared" si="10"/>
        <v>144</v>
      </c>
      <c r="H52" s="15"/>
      <c r="I52" s="17"/>
      <c r="J52" s="17"/>
      <c r="K52" s="27"/>
      <c r="L52" s="29">
        <v>144</v>
      </c>
      <c r="M52" s="17"/>
      <c r="N52" s="17"/>
      <c r="O52" s="14" t="s">
        <v>114</v>
      </c>
      <c r="P52" s="14" t="s">
        <v>45</v>
      </c>
      <c r="Q52" s="14" t="s">
        <v>192</v>
      </c>
      <c r="R52" s="14" t="s">
        <v>127</v>
      </c>
      <c r="S52" s="14" t="s">
        <v>48</v>
      </c>
      <c r="T52" s="14" t="s">
        <v>49</v>
      </c>
      <c r="U52" s="14" t="s">
        <v>49</v>
      </c>
      <c r="V52" s="15">
        <v>2021.1</v>
      </c>
      <c r="W52" s="14" t="s">
        <v>257</v>
      </c>
      <c r="X52" s="14" t="s">
        <v>258</v>
      </c>
      <c r="Y52" s="71">
        <v>144</v>
      </c>
      <c r="Z52" s="72">
        <v>100</v>
      </c>
      <c r="AA52" s="55"/>
      <c r="AB52" s="24"/>
      <c r="AC52" s="24"/>
      <c r="AD52" s="78"/>
      <c r="AE52" s="78">
        <f t="shared" si="9"/>
        <v>100</v>
      </c>
      <c r="AF52" s="74" t="s">
        <v>49</v>
      </c>
      <c r="AG52" s="74" t="s">
        <v>51</v>
      </c>
      <c r="AH52" s="78"/>
      <c r="AI52" s="92"/>
      <c r="AJ52" s="92"/>
      <c r="AK52" s="78"/>
    </row>
    <row r="53" s="2" customFormat="1" ht="113" hidden="1" customHeight="1" spans="1:37">
      <c r="A53" s="14">
        <v>41</v>
      </c>
      <c r="B53" s="14" t="s">
        <v>259</v>
      </c>
      <c r="C53" s="14" t="s">
        <v>260</v>
      </c>
      <c r="D53" s="14" t="s">
        <v>261</v>
      </c>
      <c r="E53" s="16" t="s">
        <v>262</v>
      </c>
      <c r="F53" s="14" t="s">
        <v>263</v>
      </c>
      <c r="G53" s="15">
        <f t="shared" si="10"/>
        <v>28.28</v>
      </c>
      <c r="H53" s="15"/>
      <c r="I53" s="17"/>
      <c r="J53" s="17"/>
      <c r="K53" s="17">
        <v>28.28</v>
      </c>
      <c r="L53" s="17"/>
      <c r="M53" s="17"/>
      <c r="N53" s="17"/>
      <c r="O53" s="14" t="s">
        <v>264</v>
      </c>
      <c r="P53" s="14" t="s">
        <v>45</v>
      </c>
      <c r="Q53" s="14" t="s">
        <v>192</v>
      </c>
      <c r="R53" s="14" t="s">
        <v>181</v>
      </c>
      <c r="S53" s="14" t="s">
        <v>51</v>
      </c>
      <c r="T53" s="14" t="s">
        <v>49</v>
      </c>
      <c r="U53" s="14" t="s">
        <v>49</v>
      </c>
      <c r="V53" s="14">
        <v>2022.05</v>
      </c>
      <c r="W53" s="14" t="s">
        <v>265</v>
      </c>
      <c r="X53" s="14"/>
      <c r="Y53" s="71">
        <v>28.28</v>
      </c>
      <c r="Z53" s="72">
        <v>28.28</v>
      </c>
      <c r="AA53" s="84"/>
      <c r="AB53" s="24"/>
      <c r="AC53" s="24"/>
      <c r="AD53" s="27"/>
      <c r="AE53" s="27"/>
      <c r="AF53" s="74" t="s">
        <v>49</v>
      </c>
      <c r="AG53" s="74" t="s">
        <v>49</v>
      </c>
      <c r="AH53" s="27"/>
      <c r="AI53" s="91"/>
      <c r="AJ53" s="91"/>
      <c r="AK53" s="27"/>
    </row>
    <row r="54" s="2" customFormat="1" ht="113" hidden="1" customHeight="1" spans="1:37">
      <c r="A54" s="14">
        <v>42</v>
      </c>
      <c r="B54" s="14" t="s">
        <v>266</v>
      </c>
      <c r="C54" s="14" t="s">
        <v>267</v>
      </c>
      <c r="D54" s="14" t="s">
        <v>268</v>
      </c>
      <c r="E54" s="16" t="s">
        <v>269</v>
      </c>
      <c r="F54" s="14" t="s">
        <v>270</v>
      </c>
      <c r="G54" s="15">
        <f t="shared" si="10"/>
        <v>542</v>
      </c>
      <c r="H54" s="15"/>
      <c r="I54" s="17"/>
      <c r="J54" s="17"/>
      <c r="K54" s="17"/>
      <c r="L54" s="17"/>
      <c r="M54" s="17"/>
      <c r="N54" s="17">
        <v>542</v>
      </c>
      <c r="O54" s="14" t="s">
        <v>271</v>
      </c>
      <c r="P54" s="14" t="s">
        <v>180</v>
      </c>
      <c r="Q54" s="14" t="s">
        <v>132</v>
      </c>
      <c r="R54" s="14" t="s">
        <v>166</v>
      </c>
      <c r="S54" s="14" t="s">
        <v>51</v>
      </c>
      <c r="T54" s="14" t="s">
        <v>49</v>
      </c>
      <c r="U54" s="14" t="s">
        <v>49</v>
      </c>
      <c r="V54" s="14">
        <v>2022.1</v>
      </c>
      <c r="W54" s="14" t="s">
        <v>272</v>
      </c>
      <c r="X54" s="14"/>
      <c r="Y54" s="71">
        <v>458.78</v>
      </c>
      <c r="Z54" s="72">
        <v>458.78</v>
      </c>
      <c r="AA54" s="84"/>
      <c r="AB54" s="24"/>
      <c r="AC54" s="24"/>
      <c r="AD54" s="27"/>
      <c r="AE54" s="27"/>
      <c r="AF54" s="74" t="s">
        <v>49</v>
      </c>
      <c r="AG54" s="74" t="s">
        <v>49</v>
      </c>
      <c r="AH54" s="27"/>
      <c r="AI54" s="91"/>
      <c r="AJ54" s="91"/>
      <c r="AK54" s="27"/>
    </row>
    <row r="55" s="2" customFormat="1" ht="113" customHeight="1" spans="1:37">
      <c r="A55" s="14">
        <v>43</v>
      </c>
      <c r="B55" s="14" t="s">
        <v>273</v>
      </c>
      <c r="C55" s="14" t="s">
        <v>274</v>
      </c>
      <c r="D55" s="14" t="s">
        <v>275</v>
      </c>
      <c r="E55" s="14" t="s">
        <v>276</v>
      </c>
      <c r="F55" s="14" t="s">
        <v>277</v>
      </c>
      <c r="G55" s="15">
        <f t="shared" si="10"/>
        <v>430</v>
      </c>
      <c r="H55" s="15"/>
      <c r="I55" s="17"/>
      <c r="J55" s="17"/>
      <c r="K55" s="17">
        <v>430</v>
      </c>
      <c r="L55" s="17"/>
      <c r="M55" s="17"/>
      <c r="N55" s="17"/>
      <c r="O55" s="14" t="s">
        <v>114</v>
      </c>
      <c r="P55" s="14" t="s">
        <v>45</v>
      </c>
      <c r="Q55" s="14" t="s">
        <v>192</v>
      </c>
      <c r="R55" s="14" t="s">
        <v>181</v>
      </c>
      <c r="S55" s="14" t="s">
        <v>48</v>
      </c>
      <c r="T55" s="14" t="s">
        <v>49</v>
      </c>
      <c r="U55" s="14" t="s">
        <v>49</v>
      </c>
      <c r="V55" s="15">
        <v>2022.1</v>
      </c>
      <c r="W55" s="14" t="s">
        <v>278</v>
      </c>
      <c r="X55" s="14" t="s">
        <v>279</v>
      </c>
      <c r="Y55" s="71">
        <v>430</v>
      </c>
      <c r="Z55" s="72">
        <v>305</v>
      </c>
      <c r="AA55" s="55"/>
      <c r="AB55" s="24">
        <v>135</v>
      </c>
      <c r="AC55" s="24"/>
      <c r="AD55" s="78"/>
      <c r="AE55" s="78">
        <f t="shared" ref="AE55:AE59" si="11">Z55+AB55+AD55</f>
        <v>440</v>
      </c>
      <c r="AF55" s="74" t="s">
        <v>51</v>
      </c>
      <c r="AG55" s="74" t="s">
        <v>51</v>
      </c>
      <c r="AH55" s="78"/>
      <c r="AI55" s="92"/>
      <c r="AJ55" s="92"/>
      <c r="AK55" s="78"/>
    </row>
    <row r="56" s="2" customFormat="1" ht="113" customHeight="1" spans="1:37">
      <c r="A56" s="14">
        <v>44</v>
      </c>
      <c r="B56" s="14" t="s">
        <v>280</v>
      </c>
      <c r="C56" s="14" t="s">
        <v>281</v>
      </c>
      <c r="D56" s="14" t="s">
        <v>282</v>
      </c>
      <c r="E56" s="16" t="s">
        <v>283</v>
      </c>
      <c r="F56" s="14" t="s">
        <v>284</v>
      </c>
      <c r="G56" s="15">
        <f t="shared" si="10"/>
        <v>210</v>
      </c>
      <c r="H56" s="15"/>
      <c r="I56" s="35"/>
      <c r="J56" s="35"/>
      <c r="K56" s="17">
        <v>210</v>
      </c>
      <c r="L56" s="17"/>
      <c r="M56" s="17"/>
      <c r="N56" s="17"/>
      <c r="O56" s="14" t="s">
        <v>114</v>
      </c>
      <c r="P56" s="14" t="s">
        <v>45</v>
      </c>
      <c r="Q56" s="14" t="s">
        <v>192</v>
      </c>
      <c r="R56" s="14" t="s">
        <v>181</v>
      </c>
      <c r="S56" s="14" t="s">
        <v>48</v>
      </c>
      <c r="T56" s="14" t="s">
        <v>49</v>
      </c>
      <c r="U56" s="14" t="s">
        <v>49</v>
      </c>
      <c r="V56" s="15">
        <v>2022.1</v>
      </c>
      <c r="W56" s="14" t="s">
        <v>285</v>
      </c>
      <c r="X56" s="14" t="s">
        <v>286</v>
      </c>
      <c r="Y56" s="71">
        <v>210</v>
      </c>
      <c r="Z56" s="72">
        <v>144.9</v>
      </c>
      <c r="AA56" s="55"/>
      <c r="AB56" s="24">
        <v>66</v>
      </c>
      <c r="AC56" s="24"/>
      <c r="AD56" s="78"/>
      <c r="AE56" s="78">
        <f t="shared" si="11"/>
        <v>210.9</v>
      </c>
      <c r="AF56" s="74" t="s">
        <v>51</v>
      </c>
      <c r="AG56" s="74" t="s">
        <v>51</v>
      </c>
      <c r="AH56" s="78"/>
      <c r="AI56" s="92"/>
      <c r="AJ56" s="92"/>
      <c r="AK56" s="78"/>
    </row>
    <row r="57" s="2" customFormat="1" ht="113" customHeight="1" spans="1:37">
      <c r="A57" s="14">
        <v>45</v>
      </c>
      <c r="B57" s="14" t="s">
        <v>287</v>
      </c>
      <c r="C57" s="14" t="s">
        <v>288</v>
      </c>
      <c r="D57" s="14" t="s">
        <v>289</v>
      </c>
      <c r="E57" s="16" t="s">
        <v>283</v>
      </c>
      <c r="F57" s="14" t="s">
        <v>290</v>
      </c>
      <c r="G57" s="15">
        <f t="shared" si="10"/>
        <v>381.25</v>
      </c>
      <c r="H57" s="15"/>
      <c r="I57" s="17"/>
      <c r="J57" s="17"/>
      <c r="K57" s="17">
        <f>310+71.25</f>
        <v>381.25</v>
      </c>
      <c r="L57" s="17"/>
      <c r="M57" s="17"/>
      <c r="N57" s="17"/>
      <c r="O57" s="14" t="s">
        <v>114</v>
      </c>
      <c r="P57" s="14" t="s">
        <v>45</v>
      </c>
      <c r="Q57" s="14" t="s">
        <v>192</v>
      </c>
      <c r="R57" s="14" t="s">
        <v>181</v>
      </c>
      <c r="S57" s="14" t="s">
        <v>48</v>
      </c>
      <c r="T57" s="14" t="s">
        <v>49</v>
      </c>
      <c r="U57" s="14" t="s">
        <v>49</v>
      </c>
      <c r="V57" s="15">
        <v>2022.1</v>
      </c>
      <c r="W57" s="14" t="s">
        <v>291</v>
      </c>
      <c r="X57" s="14" t="s">
        <v>292</v>
      </c>
      <c r="Y57" s="71">
        <v>381.25</v>
      </c>
      <c r="Z57" s="72">
        <v>286</v>
      </c>
      <c r="AA57" s="55"/>
      <c r="AB57" s="24">
        <v>120</v>
      </c>
      <c r="AC57" s="24"/>
      <c r="AD57" s="78"/>
      <c r="AE57" s="78">
        <f t="shared" si="11"/>
        <v>406</v>
      </c>
      <c r="AF57" s="74" t="s">
        <v>51</v>
      </c>
      <c r="AG57" s="74" t="s">
        <v>51</v>
      </c>
      <c r="AH57" s="78"/>
      <c r="AI57" s="92"/>
      <c r="AJ57" s="92"/>
      <c r="AK57" s="78"/>
    </row>
    <row r="58" s="2" customFormat="1" ht="113" customHeight="1" spans="1:37">
      <c r="A58" s="14">
        <v>46</v>
      </c>
      <c r="B58" s="14" t="s">
        <v>293</v>
      </c>
      <c r="C58" s="14" t="s">
        <v>294</v>
      </c>
      <c r="D58" s="14" t="s">
        <v>295</v>
      </c>
      <c r="E58" s="16" t="s">
        <v>283</v>
      </c>
      <c r="F58" s="14" t="s">
        <v>296</v>
      </c>
      <c r="G58" s="15">
        <f t="shared" si="10"/>
        <v>360</v>
      </c>
      <c r="H58" s="15"/>
      <c r="I58" s="36"/>
      <c r="J58" s="36"/>
      <c r="K58" s="27"/>
      <c r="L58" s="23">
        <v>360</v>
      </c>
      <c r="M58" s="17"/>
      <c r="N58" s="15"/>
      <c r="O58" s="14" t="s">
        <v>114</v>
      </c>
      <c r="P58" s="14" t="s">
        <v>45</v>
      </c>
      <c r="Q58" s="14" t="s">
        <v>192</v>
      </c>
      <c r="R58" s="14" t="s">
        <v>127</v>
      </c>
      <c r="S58" s="14" t="s">
        <v>48</v>
      </c>
      <c r="T58" s="14" t="s">
        <v>49</v>
      </c>
      <c r="U58" s="14" t="s">
        <v>49</v>
      </c>
      <c r="V58" s="15">
        <v>2022.1</v>
      </c>
      <c r="W58" s="14" t="s">
        <v>297</v>
      </c>
      <c r="X58" s="14" t="s">
        <v>298</v>
      </c>
      <c r="Y58" s="71">
        <v>360</v>
      </c>
      <c r="Z58" s="24">
        <v>253.69</v>
      </c>
      <c r="AA58" s="55"/>
      <c r="AB58" s="24">
        <v>113</v>
      </c>
      <c r="AC58" s="24"/>
      <c r="AD58" s="78"/>
      <c r="AE58" s="78">
        <f t="shared" si="11"/>
        <v>366.69</v>
      </c>
      <c r="AF58" s="74" t="s">
        <v>51</v>
      </c>
      <c r="AG58" s="74" t="s">
        <v>51</v>
      </c>
      <c r="AH58" s="78"/>
      <c r="AI58" s="92"/>
      <c r="AJ58" s="92"/>
      <c r="AK58" s="78"/>
    </row>
    <row r="59" s="2" customFormat="1" ht="113" customHeight="1" spans="1:37">
      <c r="A59" s="14">
        <v>47</v>
      </c>
      <c r="B59" s="14" t="s">
        <v>299</v>
      </c>
      <c r="C59" s="14" t="s">
        <v>300</v>
      </c>
      <c r="D59" s="14" t="s">
        <v>301</v>
      </c>
      <c r="E59" s="16" t="s">
        <v>283</v>
      </c>
      <c r="F59" s="14" t="s">
        <v>302</v>
      </c>
      <c r="G59" s="15">
        <f>SUM(I59:N60)</f>
        <v>449.96</v>
      </c>
      <c r="H59" s="15"/>
      <c r="I59" s="17"/>
      <c r="J59" s="17"/>
      <c r="K59" s="27"/>
      <c r="L59" s="29">
        <v>360</v>
      </c>
      <c r="M59" s="17"/>
      <c r="N59" s="17"/>
      <c r="O59" s="14" t="s">
        <v>114</v>
      </c>
      <c r="P59" s="14" t="s">
        <v>45</v>
      </c>
      <c r="Q59" s="14" t="s">
        <v>192</v>
      </c>
      <c r="R59" s="14" t="s">
        <v>127</v>
      </c>
      <c r="S59" s="14" t="s">
        <v>48</v>
      </c>
      <c r="T59" s="14" t="s">
        <v>49</v>
      </c>
      <c r="U59" s="14" t="s">
        <v>49</v>
      </c>
      <c r="V59" s="15">
        <v>2022.1</v>
      </c>
      <c r="W59" s="14" t="s">
        <v>303</v>
      </c>
      <c r="X59" s="14" t="s">
        <v>304</v>
      </c>
      <c r="Y59" s="71">
        <v>360</v>
      </c>
      <c r="Z59" s="72">
        <v>309.7</v>
      </c>
      <c r="AA59" s="55"/>
      <c r="AB59" s="24">
        <v>142</v>
      </c>
      <c r="AC59" s="24"/>
      <c r="AD59" s="78"/>
      <c r="AE59" s="78">
        <f t="shared" si="11"/>
        <v>451.7</v>
      </c>
      <c r="AF59" s="74" t="s">
        <v>51</v>
      </c>
      <c r="AG59" s="74" t="s">
        <v>51</v>
      </c>
      <c r="AH59" s="78"/>
      <c r="AI59" s="92"/>
      <c r="AJ59" s="92"/>
      <c r="AK59" s="78"/>
    </row>
    <row r="60" s="2" customFormat="1" ht="113" customHeight="1" spans="1:37">
      <c r="A60" s="14"/>
      <c r="B60" s="14"/>
      <c r="C60" s="14"/>
      <c r="D60" s="14"/>
      <c r="E60" s="16"/>
      <c r="F60" s="14"/>
      <c r="G60" s="15"/>
      <c r="H60" s="15"/>
      <c r="I60" s="27"/>
      <c r="J60" s="17">
        <v>89.96</v>
      </c>
      <c r="K60" s="29"/>
      <c r="L60" s="29"/>
      <c r="M60" s="17"/>
      <c r="N60" s="17"/>
      <c r="O60" s="14"/>
      <c r="P60" s="14"/>
      <c r="Q60" s="14"/>
      <c r="R60" s="14" t="s">
        <v>305</v>
      </c>
      <c r="S60" s="14" t="s">
        <v>48</v>
      </c>
      <c r="T60" s="14" t="s">
        <v>49</v>
      </c>
      <c r="U60" s="14" t="s">
        <v>49</v>
      </c>
      <c r="V60" s="15">
        <v>2022.1</v>
      </c>
      <c r="W60" s="14"/>
      <c r="X60" s="14"/>
      <c r="Y60" s="71">
        <v>89.96</v>
      </c>
      <c r="Z60" s="72">
        <v>61.2</v>
      </c>
      <c r="AA60" s="84"/>
      <c r="AB60" s="24"/>
      <c r="AC60" s="24"/>
      <c r="AD60" s="27"/>
      <c r="AE60" s="27"/>
      <c r="AF60" s="74" t="s">
        <v>51</v>
      </c>
      <c r="AG60" s="74" t="s">
        <v>51</v>
      </c>
      <c r="AH60" s="27"/>
      <c r="AI60" s="91"/>
      <c r="AJ60" s="91"/>
      <c r="AK60" s="27"/>
    </row>
    <row r="61" s="2" customFormat="1" ht="113" customHeight="1" spans="1:37">
      <c r="A61" s="14">
        <v>48</v>
      </c>
      <c r="B61" s="14" t="s">
        <v>306</v>
      </c>
      <c r="C61" s="14" t="s">
        <v>307</v>
      </c>
      <c r="D61" s="14" t="s">
        <v>308</v>
      </c>
      <c r="E61" s="16" t="s">
        <v>283</v>
      </c>
      <c r="F61" s="14" t="s">
        <v>309</v>
      </c>
      <c r="G61" s="15">
        <f t="shared" ref="G61:G66" si="12">SUM(I61:N61)</f>
        <v>328.75</v>
      </c>
      <c r="H61" s="15"/>
      <c r="I61" s="17"/>
      <c r="J61" s="17"/>
      <c r="K61" s="17">
        <v>328.75</v>
      </c>
      <c r="L61" s="17"/>
      <c r="M61" s="17"/>
      <c r="N61" s="17"/>
      <c r="O61" s="14" t="s">
        <v>114</v>
      </c>
      <c r="P61" s="14" t="s">
        <v>45</v>
      </c>
      <c r="Q61" s="14" t="s">
        <v>192</v>
      </c>
      <c r="R61" s="14" t="s">
        <v>181</v>
      </c>
      <c r="S61" s="14" t="s">
        <v>48</v>
      </c>
      <c r="T61" s="14" t="s">
        <v>49</v>
      </c>
      <c r="U61" s="14" t="s">
        <v>49</v>
      </c>
      <c r="V61" s="15">
        <v>2022.1</v>
      </c>
      <c r="W61" s="14" t="s">
        <v>310</v>
      </c>
      <c r="X61" s="14" t="s">
        <v>311</v>
      </c>
      <c r="Y61" s="71">
        <v>328.75</v>
      </c>
      <c r="Z61" s="24">
        <v>196.79</v>
      </c>
      <c r="AA61" s="55"/>
      <c r="AB61" s="24">
        <v>104</v>
      </c>
      <c r="AC61" s="24"/>
      <c r="AD61" s="78"/>
      <c r="AE61" s="78">
        <f t="shared" ref="AE61:AE66" si="13">Z61+AB61+AD61</f>
        <v>300.79</v>
      </c>
      <c r="AF61" s="74" t="s">
        <v>51</v>
      </c>
      <c r="AG61" s="74" t="s">
        <v>51</v>
      </c>
      <c r="AH61" s="78"/>
      <c r="AI61" s="92"/>
      <c r="AJ61" s="92"/>
      <c r="AK61" s="78"/>
    </row>
    <row r="62" s="1" customFormat="1" ht="204" hidden="1" customHeight="1" spans="1:37">
      <c r="A62" s="14">
        <v>49</v>
      </c>
      <c r="B62" s="14" t="s">
        <v>312</v>
      </c>
      <c r="C62" s="14" t="s">
        <v>313</v>
      </c>
      <c r="D62" s="14" t="s">
        <v>314</v>
      </c>
      <c r="E62" s="14" t="s">
        <v>315</v>
      </c>
      <c r="F62" s="14" t="s">
        <v>316</v>
      </c>
      <c r="G62" s="15">
        <f t="shared" si="12"/>
        <v>80</v>
      </c>
      <c r="H62" s="24"/>
      <c r="I62" s="33"/>
      <c r="J62" s="28">
        <v>80</v>
      </c>
      <c r="K62" s="37"/>
      <c r="L62" s="37"/>
      <c r="M62" s="37"/>
      <c r="N62" s="37"/>
      <c r="O62" s="14" t="s">
        <v>317</v>
      </c>
      <c r="P62" s="14" t="s">
        <v>45</v>
      </c>
      <c r="Q62" s="14" t="s">
        <v>192</v>
      </c>
      <c r="R62" s="14" t="s">
        <v>305</v>
      </c>
      <c r="S62" s="14" t="s">
        <v>139</v>
      </c>
      <c r="T62" s="14" t="s">
        <v>49</v>
      </c>
      <c r="U62" s="14" t="s">
        <v>49</v>
      </c>
      <c r="V62" s="14">
        <v>2022.9</v>
      </c>
      <c r="W62" s="14" t="s">
        <v>317</v>
      </c>
      <c r="X62" s="14"/>
      <c r="Y62" s="89">
        <v>80</v>
      </c>
      <c r="Z62" s="89">
        <v>72</v>
      </c>
      <c r="AA62" s="84"/>
      <c r="AB62" s="24"/>
      <c r="AC62" s="33"/>
      <c r="AD62" s="33"/>
      <c r="AE62" s="33"/>
      <c r="AF62" s="74" t="s">
        <v>49</v>
      </c>
      <c r="AG62" s="74" t="s">
        <v>51</v>
      </c>
      <c r="AH62" s="33"/>
      <c r="AI62" s="33"/>
      <c r="AJ62" s="33"/>
      <c r="AK62" s="33"/>
    </row>
    <row r="63" s="1" customFormat="1" ht="204" customHeight="1" spans="1:37">
      <c r="A63" s="14">
        <v>50</v>
      </c>
      <c r="B63" s="14" t="s">
        <v>318</v>
      </c>
      <c r="C63" s="14" t="s">
        <v>103</v>
      </c>
      <c r="D63" s="14" t="s">
        <v>319</v>
      </c>
      <c r="E63" s="14" t="s">
        <v>320</v>
      </c>
      <c r="F63" s="14" t="s">
        <v>321</v>
      </c>
      <c r="G63" s="15">
        <f t="shared" si="12"/>
        <v>83</v>
      </c>
      <c r="H63" s="24"/>
      <c r="I63" s="33"/>
      <c r="J63" s="28">
        <v>83</v>
      </c>
      <c r="K63" s="37"/>
      <c r="L63" s="37"/>
      <c r="M63" s="37"/>
      <c r="N63" s="37"/>
      <c r="O63" s="14" t="s">
        <v>114</v>
      </c>
      <c r="P63" s="14" t="s">
        <v>45</v>
      </c>
      <c r="Q63" s="14" t="s">
        <v>192</v>
      </c>
      <c r="R63" s="14" t="s">
        <v>305</v>
      </c>
      <c r="S63" s="14" t="s">
        <v>139</v>
      </c>
      <c r="T63" s="14" t="s">
        <v>49</v>
      </c>
      <c r="U63" s="14" t="s">
        <v>49</v>
      </c>
      <c r="V63" s="14" t="s">
        <v>49</v>
      </c>
      <c r="W63" s="14" t="s">
        <v>121</v>
      </c>
      <c r="X63" s="14"/>
      <c r="Y63" s="89">
        <v>83</v>
      </c>
      <c r="Z63" s="72">
        <v>79.42</v>
      </c>
      <c r="AA63" s="55"/>
      <c r="AB63" s="24"/>
      <c r="AC63" s="24"/>
      <c r="AD63" s="24"/>
      <c r="AE63" s="78"/>
      <c r="AF63" s="74"/>
      <c r="AG63" s="74"/>
      <c r="AH63" s="24"/>
      <c r="AI63" s="24"/>
      <c r="AJ63" s="24"/>
      <c r="AK63" s="24"/>
    </row>
    <row r="64" s="1" customFormat="1" ht="204" customHeight="1" spans="1:37">
      <c r="A64" s="14">
        <v>51</v>
      </c>
      <c r="B64" s="14" t="s">
        <v>322</v>
      </c>
      <c r="C64" s="14" t="s">
        <v>323</v>
      </c>
      <c r="D64" s="14" t="s">
        <v>324</v>
      </c>
      <c r="E64" s="14" t="s">
        <v>325</v>
      </c>
      <c r="F64" s="14" t="s">
        <v>326</v>
      </c>
      <c r="G64" s="15">
        <f t="shared" si="12"/>
        <v>228.91</v>
      </c>
      <c r="H64" s="25"/>
      <c r="I64" s="33"/>
      <c r="J64" s="33"/>
      <c r="K64" s="38"/>
      <c r="L64" s="38"/>
      <c r="M64" s="37"/>
      <c r="N64" s="18">
        <v>228.91</v>
      </c>
      <c r="O64" s="14" t="s">
        <v>114</v>
      </c>
      <c r="P64" s="14" t="s">
        <v>45</v>
      </c>
      <c r="Q64" s="14" t="s">
        <v>192</v>
      </c>
      <c r="R64" s="61" t="s">
        <v>166</v>
      </c>
      <c r="S64" s="14" t="s">
        <v>48</v>
      </c>
      <c r="T64" s="14" t="s">
        <v>49</v>
      </c>
      <c r="U64" s="14" t="s">
        <v>49</v>
      </c>
      <c r="V64" s="15">
        <v>2022.1</v>
      </c>
      <c r="W64" s="14" t="s">
        <v>327</v>
      </c>
      <c r="X64" s="14" t="s">
        <v>328</v>
      </c>
      <c r="Y64" s="89">
        <v>228.91</v>
      </c>
      <c r="Z64" s="89">
        <v>196.79</v>
      </c>
      <c r="AA64" s="55"/>
      <c r="AB64" s="90">
        <v>72</v>
      </c>
      <c r="AC64" s="24"/>
      <c r="AD64" s="24"/>
      <c r="AE64" s="78">
        <f t="shared" ref="AE64:AE66" si="14">Z64+AB64+AD64</f>
        <v>268.79</v>
      </c>
      <c r="AF64" s="74" t="s">
        <v>51</v>
      </c>
      <c r="AG64" s="74" t="s">
        <v>51</v>
      </c>
      <c r="AH64" s="24"/>
      <c r="AI64" s="24"/>
      <c r="AJ64" s="24"/>
      <c r="AK64" s="24"/>
    </row>
    <row r="65" s="1" customFormat="1" ht="204" customHeight="1" spans="1:37">
      <c r="A65" s="14">
        <v>52</v>
      </c>
      <c r="B65" s="14" t="s">
        <v>329</v>
      </c>
      <c r="C65" s="14" t="s">
        <v>330</v>
      </c>
      <c r="D65" s="14" t="s">
        <v>331</v>
      </c>
      <c r="E65" s="14" t="s">
        <v>325</v>
      </c>
      <c r="F65" s="14" t="s">
        <v>326</v>
      </c>
      <c r="G65" s="15">
        <f t="shared" si="12"/>
        <v>472.58</v>
      </c>
      <c r="H65" s="25"/>
      <c r="I65" s="33"/>
      <c r="J65" s="33"/>
      <c r="K65" s="38"/>
      <c r="L65" s="38"/>
      <c r="M65" s="37"/>
      <c r="N65" s="18">
        <v>472.58</v>
      </c>
      <c r="O65" s="14" t="s">
        <v>114</v>
      </c>
      <c r="P65" s="14" t="s">
        <v>45</v>
      </c>
      <c r="Q65" s="14" t="s">
        <v>192</v>
      </c>
      <c r="R65" s="61" t="s">
        <v>166</v>
      </c>
      <c r="S65" s="14" t="s">
        <v>48</v>
      </c>
      <c r="T65" s="14" t="s">
        <v>49</v>
      </c>
      <c r="U65" s="14" t="s">
        <v>49</v>
      </c>
      <c r="V65" s="15">
        <v>2022.1</v>
      </c>
      <c r="W65" s="14" t="s">
        <v>332</v>
      </c>
      <c r="X65" s="14" t="s">
        <v>333</v>
      </c>
      <c r="Y65" s="89">
        <v>472.58</v>
      </c>
      <c r="Z65" s="89">
        <v>334.4</v>
      </c>
      <c r="AA65" s="55"/>
      <c r="AB65" s="90">
        <v>149</v>
      </c>
      <c r="AC65" s="24"/>
      <c r="AD65" s="24"/>
      <c r="AE65" s="78">
        <f t="shared" si="14"/>
        <v>483.4</v>
      </c>
      <c r="AF65" s="74" t="s">
        <v>51</v>
      </c>
      <c r="AG65" s="74" t="s">
        <v>51</v>
      </c>
      <c r="AH65" s="24"/>
      <c r="AI65" s="24"/>
      <c r="AJ65" s="24"/>
      <c r="AK65" s="24"/>
    </row>
    <row r="66" s="1" customFormat="1" ht="204" customHeight="1" spans="1:37">
      <c r="A66" s="14">
        <v>53</v>
      </c>
      <c r="B66" s="14" t="s">
        <v>334</v>
      </c>
      <c r="C66" s="14" t="s">
        <v>335</v>
      </c>
      <c r="D66" s="14" t="s">
        <v>336</v>
      </c>
      <c r="E66" s="14" t="s">
        <v>325</v>
      </c>
      <c r="F66" s="14" t="s">
        <v>326</v>
      </c>
      <c r="G66" s="15">
        <f t="shared" si="12"/>
        <v>574.11</v>
      </c>
      <c r="H66" s="25"/>
      <c r="I66" s="33"/>
      <c r="J66" s="33"/>
      <c r="K66" s="38"/>
      <c r="L66" s="38"/>
      <c r="M66" s="37"/>
      <c r="N66" s="18">
        <v>574.11</v>
      </c>
      <c r="O66" s="14" t="s">
        <v>114</v>
      </c>
      <c r="P66" s="14" t="s">
        <v>45</v>
      </c>
      <c r="Q66" s="14" t="s">
        <v>192</v>
      </c>
      <c r="R66" s="61" t="s">
        <v>166</v>
      </c>
      <c r="S66" s="14" t="s">
        <v>48</v>
      </c>
      <c r="T66" s="14" t="s">
        <v>49</v>
      </c>
      <c r="U66" s="14" t="s">
        <v>49</v>
      </c>
      <c r="V66" s="15">
        <v>2022.1</v>
      </c>
      <c r="W66" s="14" t="s">
        <v>337</v>
      </c>
      <c r="X66" s="14" t="s">
        <v>338</v>
      </c>
      <c r="Y66" s="89">
        <v>574.11</v>
      </c>
      <c r="Z66" s="89">
        <v>390.97</v>
      </c>
      <c r="AA66" s="55"/>
      <c r="AB66" s="90">
        <v>181</v>
      </c>
      <c r="AC66" s="24"/>
      <c r="AD66" s="24"/>
      <c r="AE66" s="78">
        <f t="shared" si="14"/>
        <v>571.97</v>
      </c>
      <c r="AF66" s="74" t="s">
        <v>51</v>
      </c>
      <c r="AG66" s="74" t="s">
        <v>51</v>
      </c>
      <c r="AH66" s="24"/>
      <c r="AI66" s="24"/>
      <c r="AJ66" s="24"/>
      <c r="AK66" s="24"/>
    </row>
    <row r="67" s="1" customFormat="1" ht="103" hidden="1" customHeight="1" spans="1:37">
      <c r="A67" s="14">
        <v>54</v>
      </c>
      <c r="B67" s="14" t="s">
        <v>339</v>
      </c>
      <c r="C67" s="14" t="s">
        <v>340</v>
      </c>
      <c r="D67" s="14" t="s">
        <v>341</v>
      </c>
      <c r="E67" s="14" t="s">
        <v>325</v>
      </c>
      <c r="F67" s="14" t="s">
        <v>342</v>
      </c>
      <c r="G67" s="15">
        <v>100</v>
      </c>
      <c r="H67" s="25"/>
      <c r="I67" s="18">
        <v>100</v>
      </c>
      <c r="J67" s="24"/>
      <c r="K67" s="38"/>
      <c r="L67" s="38"/>
      <c r="M67" s="37"/>
      <c r="N67" s="18"/>
      <c r="O67" s="14" t="s">
        <v>343</v>
      </c>
      <c r="P67" s="14" t="s">
        <v>45</v>
      </c>
      <c r="Q67" s="14" t="s">
        <v>192</v>
      </c>
      <c r="R67" s="14" t="s">
        <v>344</v>
      </c>
      <c r="S67" s="14" t="s">
        <v>48</v>
      </c>
      <c r="T67" s="14" t="s">
        <v>49</v>
      </c>
      <c r="U67" s="14" t="s">
        <v>49</v>
      </c>
      <c r="V67" s="15">
        <v>2022.09</v>
      </c>
      <c r="W67" s="14" t="s">
        <v>150</v>
      </c>
      <c r="X67" s="14"/>
      <c r="Y67" s="89">
        <v>96</v>
      </c>
      <c r="Z67" s="72">
        <v>90</v>
      </c>
      <c r="AA67" s="93"/>
      <c r="AB67" s="24">
        <v>90</v>
      </c>
      <c r="AC67" s="94"/>
      <c r="AD67" s="33"/>
      <c r="AE67" s="33"/>
      <c r="AF67" s="74" t="s">
        <v>49</v>
      </c>
      <c r="AG67" s="74" t="s">
        <v>51</v>
      </c>
      <c r="AH67" s="33"/>
      <c r="AI67" s="33"/>
      <c r="AJ67" s="33"/>
      <c r="AK67" s="33"/>
    </row>
    <row r="68" s="4" customFormat="1" ht="55" hidden="1" customHeight="1" spans="1:37">
      <c r="A68" s="40" t="s">
        <v>345</v>
      </c>
      <c r="B68" s="40"/>
      <c r="C68" s="40"/>
      <c r="D68" s="40"/>
      <c r="E68" s="22"/>
      <c r="F68" s="40"/>
      <c r="G68" s="23">
        <f t="shared" ref="G68:N68" si="15">SUM(G40:G67)</f>
        <v>6104.49</v>
      </c>
      <c r="H68" s="23">
        <f t="shared" si="15"/>
        <v>0</v>
      </c>
      <c r="I68" s="23">
        <f t="shared" si="15"/>
        <v>1562</v>
      </c>
      <c r="J68" s="23">
        <f t="shared" si="15"/>
        <v>252.96</v>
      </c>
      <c r="K68" s="23">
        <f t="shared" si="15"/>
        <v>1435.88</v>
      </c>
      <c r="L68" s="23">
        <f t="shared" si="15"/>
        <v>985.95</v>
      </c>
      <c r="M68" s="23">
        <f t="shared" si="15"/>
        <v>0</v>
      </c>
      <c r="N68" s="23">
        <f t="shared" si="15"/>
        <v>1867.7</v>
      </c>
      <c r="O68" s="21"/>
      <c r="P68" s="21"/>
      <c r="Q68" s="14"/>
      <c r="R68" s="14"/>
      <c r="S68" s="14"/>
      <c r="T68" s="14"/>
      <c r="U68" s="14"/>
      <c r="V68" s="14"/>
      <c r="W68" s="40"/>
      <c r="X68" s="21"/>
      <c r="Y68" s="95"/>
      <c r="Z68" s="85">
        <f>SUM(Z40:Z67)</f>
        <v>4810.9121</v>
      </c>
      <c r="AA68" s="96"/>
      <c r="AB68" s="85">
        <f>SUM(AB40:AB67)</f>
        <v>1245</v>
      </c>
      <c r="AC68" s="97"/>
      <c r="AD68" s="97"/>
      <c r="AE68" s="97"/>
      <c r="AF68" s="88"/>
      <c r="AG68" s="88"/>
      <c r="AH68" s="97"/>
      <c r="AI68" s="33"/>
      <c r="AJ68" s="33"/>
      <c r="AK68" s="97"/>
    </row>
    <row r="69" s="4" customFormat="1" ht="33" hidden="1" customHeight="1" spans="1:37">
      <c r="A69" s="40" t="s">
        <v>346</v>
      </c>
      <c r="B69" s="40"/>
      <c r="C69" s="40"/>
      <c r="D69" s="40"/>
      <c r="E69" s="22"/>
      <c r="F69" s="40"/>
      <c r="G69" s="41">
        <f t="shared" ref="G69:O69" si="16">G39+G68</f>
        <v>14545</v>
      </c>
      <c r="H69" s="41">
        <f t="shared" si="16"/>
        <v>3</v>
      </c>
      <c r="I69" s="41">
        <f t="shared" si="16"/>
        <v>6607</v>
      </c>
      <c r="J69" s="41">
        <f t="shared" si="16"/>
        <v>1866</v>
      </c>
      <c r="K69" s="41">
        <f t="shared" si="16"/>
        <v>1950</v>
      </c>
      <c r="L69" s="41">
        <f t="shared" si="16"/>
        <v>1412</v>
      </c>
      <c r="M69" s="41">
        <f t="shared" si="16"/>
        <v>650</v>
      </c>
      <c r="N69" s="41">
        <f t="shared" si="16"/>
        <v>2060</v>
      </c>
      <c r="O69" s="21"/>
      <c r="P69" s="21"/>
      <c r="Q69" s="21"/>
      <c r="R69" s="21"/>
      <c r="S69" s="21"/>
      <c r="T69" s="21"/>
      <c r="U69" s="21"/>
      <c r="V69" s="21"/>
      <c r="W69" s="40"/>
      <c r="X69" s="21"/>
      <c r="Y69" s="95"/>
      <c r="Z69" s="98">
        <f>Z39+Z68</f>
        <v>12495.278727</v>
      </c>
      <c r="AA69" s="96"/>
      <c r="AB69" s="98">
        <f>AB39+AB68</f>
        <v>2532</v>
      </c>
      <c r="AC69" s="97"/>
      <c r="AD69" s="97"/>
      <c r="AE69" s="97"/>
      <c r="AF69" s="88"/>
      <c r="AG69" s="88"/>
      <c r="AH69" s="97"/>
      <c r="AI69" s="33"/>
      <c r="AJ69" s="33"/>
      <c r="AK69" s="97"/>
    </row>
    <row r="70" ht="43" customHeight="1" spans="29:37">
      <c r="AC70" s="1"/>
      <c r="AD70" s="1"/>
      <c r="AE70" s="1"/>
      <c r="AH70" s="1"/>
      <c r="AI70" s="1"/>
      <c r="AJ70" s="1"/>
      <c r="AK70" s="1"/>
    </row>
    <row r="71" spans="4:37">
      <c r="D71" s="42"/>
      <c r="E71" s="6"/>
      <c r="AC71" s="1"/>
      <c r="AD71" s="1"/>
      <c r="AE71" s="1"/>
      <c r="AH71" s="1"/>
      <c r="AI71" s="1"/>
      <c r="AJ71" s="1"/>
      <c r="AK71" s="1"/>
    </row>
    <row r="72" spans="4:37">
      <c r="D72" s="42"/>
      <c r="E72" s="6"/>
      <c r="AC72" s="1"/>
      <c r="AD72" s="1"/>
      <c r="AE72" s="1"/>
      <c r="AH72" s="1"/>
      <c r="AI72" s="1"/>
      <c r="AJ72" s="1"/>
      <c r="AK72" s="1"/>
    </row>
    <row r="73" spans="4:37">
      <c r="D73" s="42"/>
      <c r="E73" s="6"/>
      <c r="AC73" s="1"/>
      <c r="AD73" s="1"/>
      <c r="AE73" s="1"/>
      <c r="AH73" s="1"/>
      <c r="AI73" s="1"/>
      <c r="AJ73" s="1"/>
      <c r="AK73" s="1"/>
    </row>
    <row r="74" spans="4:37">
      <c r="D74" s="42"/>
      <c r="E74" s="6"/>
      <c r="AC74" s="1"/>
      <c r="AD74" s="1"/>
      <c r="AE74" s="1"/>
      <c r="AH74" s="1"/>
      <c r="AI74" s="1"/>
      <c r="AJ74" s="1"/>
      <c r="AK74" s="1"/>
    </row>
    <row r="75" spans="4:37">
      <c r="D75" s="42"/>
      <c r="E75" s="6"/>
      <c r="AC75" s="1"/>
      <c r="AD75" s="1"/>
      <c r="AE75" s="1"/>
      <c r="AH75" s="1"/>
      <c r="AI75" s="1"/>
      <c r="AJ75" s="1"/>
      <c r="AK75" s="1"/>
    </row>
    <row r="76" spans="4:37">
      <c r="D76" s="42"/>
      <c r="E76" s="6"/>
      <c r="AC76" s="1"/>
      <c r="AD76" s="1"/>
      <c r="AE76" s="1"/>
      <c r="AH76" s="1"/>
      <c r="AI76" s="1"/>
      <c r="AJ76" s="1"/>
      <c r="AK76" s="1"/>
    </row>
  </sheetData>
  <autoFilter ref="A4:XFB69">
    <filterColumn colId="14">
      <customFilters>
        <customFilter operator="equal" val="白水县乡村振兴局"/>
      </customFilters>
    </filterColumn>
    <extLst/>
  </autoFilter>
  <mergeCells count="117">
    <mergeCell ref="A1:Q1"/>
    <mergeCell ref="G2:N2"/>
    <mergeCell ref="G3:N3"/>
    <mergeCell ref="A39:F39"/>
    <mergeCell ref="A68:F68"/>
    <mergeCell ref="A69:F69"/>
    <mergeCell ref="A2:A4"/>
    <mergeCell ref="A16:A17"/>
    <mergeCell ref="A20:A22"/>
    <mergeCell ref="A24:A25"/>
    <mergeCell ref="A26:A28"/>
    <mergeCell ref="A32:A33"/>
    <mergeCell ref="A59:A60"/>
    <mergeCell ref="B2:B4"/>
    <mergeCell ref="B16:B17"/>
    <mergeCell ref="B20:B22"/>
    <mergeCell ref="B24:B25"/>
    <mergeCell ref="B26:B28"/>
    <mergeCell ref="B32:B33"/>
    <mergeCell ref="B59:B60"/>
    <mergeCell ref="C2:C4"/>
    <mergeCell ref="C16:C17"/>
    <mergeCell ref="C20:C22"/>
    <mergeCell ref="C24:C25"/>
    <mergeCell ref="C26:C28"/>
    <mergeCell ref="C32:C33"/>
    <mergeCell ref="C59:C60"/>
    <mergeCell ref="D2:D4"/>
    <mergeCell ref="D16:D17"/>
    <mergeCell ref="D20:D22"/>
    <mergeCell ref="D24:D25"/>
    <mergeCell ref="D26:D28"/>
    <mergeCell ref="D32:D33"/>
    <mergeCell ref="D59:D60"/>
    <mergeCell ref="E2:E4"/>
    <mergeCell ref="E16:E17"/>
    <mergeCell ref="E20:E22"/>
    <mergeCell ref="E24:E25"/>
    <mergeCell ref="E26:E28"/>
    <mergeCell ref="E32:E33"/>
    <mergeCell ref="E59:E60"/>
    <mergeCell ref="F2:F4"/>
    <mergeCell ref="F16:F17"/>
    <mergeCell ref="F20:F22"/>
    <mergeCell ref="F24:F25"/>
    <mergeCell ref="F26:F28"/>
    <mergeCell ref="F32:F33"/>
    <mergeCell ref="F59:F60"/>
    <mergeCell ref="G16:G17"/>
    <mergeCell ref="G20:G22"/>
    <mergeCell ref="G24:G25"/>
    <mergeCell ref="G26:G28"/>
    <mergeCell ref="G32:G33"/>
    <mergeCell ref="G59:G60"/>
    <mergeCell ref="H32:H33"/>
    <mergeCell ref="O2:O4"/>
    <mergeCell ref="O16:O17"/>
    <mergeCell ref="O20:O22"/>
    <mergeCell ref="O24:O25"/>
    <mergeCell ref="O26:O28"/>
    <mergeCell ref="O32:O33"/>
    <mergeCell ref="O59:O60"/>
    <mergeCell ref="P2:P4"/>
    <mergeCell ref="P16:P17"/>
    <mergeCell ref="P20:P22"/>
    <mergeCell ref="P24:P25"/>
    <mergeCell ref="P26:P28"/>
    <mergeCell ref="P32:P33"/>
    <mergeCell ref="P59:P60"/>
    <mergeCell ref="Q2:Q4"/>
    <mergeCell ref="Q16:Q17"/>
    <mergeCell ref="Q20:Q22"/>
    <mergeCell ref="Q24:Q25"/>
    <mergeCell ref="Q26:Q28"/>
    <mergeCell ref="Q32:Q33"/>
    <mergeCell ref="Q59:Q60"/>
    <mergeCell ref="R2:R4"/>
    <mergeCell ref="R20:R22"/>
    <mergeCell ref="R24:R25"/>
    <mergeCell ref="R26:R28"/>
    <mergeCell ref="R32:R33"/>
    <mergeCell ref="S2:S4"/>
    <mergeCell ref="S20:S22"/>
    <mergeCell ref="S26:S28"/>
    <mergeCell ref="T2:T4"/>
    <mergeCell ref="T20:T22"/>
    <mergeCell ref="U2:U4"/>
    <mergeCell ref="U20:U22"/>
    <mergeCell ref="V2:V4"/>
    <mergeCell ref="V20:V22"/>
    <mergeCell ref="V24:V25"/>
    <mergeCell ref="V32:V33"/>
    <mergeCell ref="W2:W4"/>
    <mergeCell ref="W16:W17"/>
    <mergeCell ref="W20:W22"/>
    <mergeCell ref="W24:W25"/>
    <mergeCell ref="W26:W28"/>
    <mergeCell ref="W59:W60"/>
    <mergeCell ref="X2:X4"/>
    <mergeCell ref="X16:X17"/>
    <mergeCell ref="X20:X22"/>
    <mergeCell ref="X24:X25"/>
    <mergeCell ref="X26:X28"/>
    <mergeCell ref="X32:X33"/>
    <mergeCell ref="X59:X60"/>
    <mergeCell ref="Y2:Y4"/>
    <mergeCell ref="Y16:Y17"/>
    <mergeCell ref="Y26:Y28"/>
    <mergeCell ref="Z2:Z4"/>
    <mergeCell ref="AE2:AE4"/>
    <mergeCell ref="AF2:AF4"/>
    <mergeCell ref="AI2:AI4"/>
    <mergeCell ref="AJ2:AJ4"/>
    <mergeCell ref="AK2:AK4"/>
    <mergeCell ref="AA2:AB3"/>
    <mergeCell ref="AC2:AD3"/>
    <mergeCell ref="AG2:AH3"/>
  </mergeCells>
  <pageMargins left="0.590277777777778" right="0.590277777777778" top="0.471527777777778" bottom="0.511805555555556" header="0.511805555555556" footer="0.235416666666667"/>
  <pageSetup paperSize="9" scale="47" fitToHeight="0" orientation="landscape" useFirstPageNumber="1" horizontalDpi="600"/>
  <headerFooter>
    <oddFooter>&amp;C- &amp;P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zoomScale="76" zoomScaleNormal="76" topLeftCell="B1" workbookViewId="0">
      <selection activeCell="K8" sqref="K8"/>
    </sheetView>
  </sheetViews>
  <sheetFormatPr defaultColWidth="9" defaultRowHeight="14.25"/>
  <cols>
    <col min="1" max="1" width="9" style="44"/>
    <col min="2" max="2" width="15.75" style="44" customWidth="1"/>
    <col min="3" max="3" width="11.875" style="44" customWidth="1"/>
    <col min="4" max="4" width="11.25" style="44" customWidth="1"/>
    <col min="5" max="5" width="10.75" style="44" customWidth="1"/>
    <col min="6" max="6" width="19.875" style="44" customWidth="1"/>
    <col min="7" max="8" width="14" style="44" customWidth="1"/>
    <col min="9" max="9" width="23.25" style="44" customWidth="1"/>
    <col min="10" max="16384" width="9" style="44"/>
  </cols>
  <sheetData>
    <row r="1" ht="42" customHeight="1" spans="1:9">
      <c r="A1" s="45" t="s">
        <v>347</v>
      </c>
      <c r="B1" s="45"/>
      <c r="C1" s="45"/>
      <c r="D1" s="45"/>
      <c r="E1" s="45"/>
      <c r="F1" s="45"/>
      <c r="G1" s="45"/>
      <c r="H1" s="45"/>
      <c r="I1" s="45"/>
    </row>
    <row r="2" s="43" customFormat="1" ht="40" customHeight="1" spans="1:9">
      <c r="A2" s="46" t="s">
        <v>1</v>
      </c>
      <c r="B2" s="46" t="s">
        <v>348</v>
      </c>
      <c r="C2" s="46" t="s">
        <v>349</v>
      </c>
      <c r="D2" s="46" t="s">
        <v>350</v>
      </c>
      <c r="E2" s="46" t="s">
        <v>351</v>
      </c>
      <c r="F2" s="46" t="s">
        <v>352</v>
      </c>
      <c r="G2" s="46" t="s">
        <v>353</v>
      </c>
      <c r="H2" s="46" t="s">
        <v>354</v>
      </c>
      <c r="I2" s="46" t="s">
        <v>355</v>
      </c>
    </row>
    <row r="3" ht="40" customHeight="1" spans="1:9">
      <c r="A3" s="47">
        <v>1</v>
      </c>
      <c r="B3" s="47" t="s">
        <v>356</v>
      </c>
      <c r="C3" s="47">
        <v>1</v>
      </c>
      <c r="D3" s="47">
        <v>1</v>
      </c>
      <c r="E3" s="47">
        <v>1</v>
      </c>
      <c r="F3" s="47">
        <v>1505</v>
      </c>
      <c r="G3" s="47"/>
      <c r="H3" s="47">
        <v>1503</v>
      </c>
      <c r="I3" s="50"/>
    </row>
    <row r="4" ht="40" customHeight="1" spans="1:9">
      <c r="A4" s="47">
        <v>2</v>
      </c>
      <c r="B4" s="47" t="s">
        <v>357</v>
      </c>
      <c r="C4" s="47">
        <v>13</v>
      </c>
      <c r="D4" s="47">
        <v>13</v>
      </c>
      <c r="E4" s="47">
        <v>13</v>
      </c>
      <c r="F4" s="47">
        <v>4158.97</v>
      </c>
      <c r="G4" s="47"/>
      <c r="H4" s="47">
        <v>2515</v>
      </c>
      <c r="I4" s="50"/>
    </row>
    <row r="5" ht="121" customHeight="1" spans="1:9">
      <c r="A5" s="47">
        <v>3</v>
      </c>
      <c r="B5" s="47" t="s">
        <v>121</v>
      </c>
      <c r="C5" s="47">
        <v>35</v>
      </c>
      <c r="D5" s="47">
        <v>35</v>
      </c>
      <c r="E5" s="47"/>
      <c r="F5" s="47">
        <v>7953.63</v>
      </c>
      <c r="G5" s="47"/>
      <c r="H5" s="47">
        <v>6403.39</v>
      </c>
      <c r="I5" s="51"/>
    </row>
    <row r="6" ht="40" customHeight="1" spans="1:9">
      <c r="A6" s="47">
        <v>4</v>
      </c>
      <c r="B6" s="47" t="s">
        <v>182</v>
      </c>
      <c r="C6" s="47">
        <v>1</v>
      </c>
      <c r="D6" s="47">
        <v>1</v>
      </c>
      <c r="E6" s="47">
        <v>1</v>
      </c>
      <c r="F6" s="47">
        <v>177.12</v>
      </c>
      <c r="G6" s="47"/>
      <c r="H6" s="47">
        <v>177.12</v>
      </c>
      <c r="I6" s="50"/>
    </row>
    <row r="7" ht="40" customHeight="1" spans="1:9">
      <c r="A7" s="47">
        <v>5</v>
      </c>
      <c r="B7" s="47" t="s">
        <v>265</v>
      </c>
      <c r="C7" s="47">
        <v>1</v>
      </c>
      <c r="D7" s="47">
        <v>1</v>
      </c>
      <c r="E7" s="47">
        <v>1</v>
      </c>
      <c r="F7" s="47">
        <v>28.28</v>
      </c>
      <c r="G7" s="47"/>
      <c r="H7" s="47">
        <v>28.28</v>
      </c>
      <c r="I7" s="50"/>
    </row>
    <row r="8" ht="40" customHeight="1" spans="1:9">
      <c r="A8" s="47">
        <v>6</v>
      </c>
      <c r="B8" s="47" t="s">
        <v>358</v>
      </c>
      <c r="C8" s="47">
        <v>1</v>
      </c>
      <c r="D8" s="47">
        <v>1</v>
      </c>
      <c r="E8" s="47">
        <v>1</v>
      </c>
      <c r="F8" s="47">
        <v>542</v>
      </c>
      <c r="G8" s="47"/>
      <c r="H8" s="47">
        <v>542</v>
      </c>
      <c r="I8" s="50"/>
    </row>
    <row r="9" ht="40" customHeight="1" spans="1:9">
      <c r="A9" s="47">
        <v>7</v>
      </c>
      <c r="B9" s="47" t="s">
        <v>317</v>
      </c>
      <c r="C9" s="47">
        <v>1</v>
      </c>
      <c r="D9" s="47">
        <v>1</v>
      </c>
      <c r="E9" s="47">
        <v>1</v>
      </c>
      <c r="F9" s="47">
        <v>80</v>
      </c>
      <c r="G9" s="47"/>
      <c r="H9" s="47">
        <v>72</v>
      </c>
      <c r="I9" s="50"/>
    </row>
    <row r="10" ht="40" customHeight="1" spans="1:9">
      <c r="A10" s="47">
        <v>8</v>
      </c>
      <c r="B10" s="47" t="s">
        <v>359</v>
      </c>
      <c r="C10" s="47">
        <v>1</v>
      </c>
      <c r="D10" s="47">
        <v>1</v>
      </c>
      <c r="E10" s="47">
        <v>1</v>
      </c>
      <c r="F10" s="47">
        <v>100</v>
      </c>
      <c r="G10" s="47"/>
      <c r="H10" s="47">
        <v>90</v>
      </c>
      <c r="I10" s="51"/>
    </row>
    <row r="11" ht="40" customHeight="1" spans="1:9">
      <c r="A11" s="48" t="s">
        <v>360</v>
      </c>
      <c r="B11" s="48"/>
      <c r="C11" s="48">
        <f t="shared" ref="C11:H11" si="0">SUM(C3:C10)</f>
        <v>54</v>
      </c>
      <c r="D11" s="48"/>
      <c r="E11" s="48"/>
      <c r="F11" s="48">
        <f>SUM(F3:F10)</f>
        <v>14545</v>
      </c>
      <c r="G11" s="48"/>
      <c r="H11" s="48">
        <f>SUM(H3:H10)</f>
        <v>11330.79</v>
      </c>
      <c r="I11" s="47">
        <f>F11-H11</f>
        <v>3214.21</v>
      </c>
    </row>
    <row r="12" ht="40" customHeight="1" spans="7:9">
      <c r="G12" s="49">
        <f>G11/F11</f>
        <v>0</v>
      </c>
      <c r="H12" s="49">
        <f>H11/F11</f>
        <v>0.779016156754899</v>
      </c>
      <c r="I12" s="49">
        <f>I11/F11</f>
        <v>0.220983843245101</v>
      </c>
    </row>
    <row r="13" ht="40" customHeight="1"/>
    <row r="14" ht="40" customHeight="1"/>
    <row r="15" ht="40" customHeight="1"/>
    <row r="16" ht="40" customHeight="1"/>
    <row r="17" ht="40" customHeight="1"/>
    <row r="18" ht="40" customHeight="1"/>
    <row r="19" ht="40" customHeight="1"/>
    <row r="20" ht="40" customHeight="1"/>
    <row r="21" ht="40" customHeight="1"/>
    <row r="22" ht="40" customHeight="1"/>
    <row r="23" ht="40" customHeight="1"/>
    <row r="24" ht="40" customHeight="1"/>
    <row r="25" ht="40" customHeight="1"/>
    <row r="26" ht="40" customHeight="1"/>
    <row r="27" ht="40" customHeight="1"/>
    <row r="28" ht="40" customHeight="1"/>
  </sheetData>
  <mergeCells count="1">
    <mergeCell ref="A1:I1"/>
  </mergeCells>
  <pageMargins left="0.75" right="0.75" top="0.313888888888889" bottom="0.354166666666667" header="0.5" footer="0.5"/>
  <pageSetup paperSize="9" scale="9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AA76"/>
  <sheetViews>
    <sheetView tabSelected="1" view="pageBreakPreview" zoomScale="68" zoomScaleNormal="80" workbookViewId="0">
      <pane ySplit="4" topLeftCell="A5" activePane="bottomLeft" state="frozen"/>
      <selection/>
      <selection pane="bottomLeft" activeCell="J35" sqref="J35"/>
    </sheetView>
  </sheetViews>
  <sheetFormatPr defaultColWidth="9" defaultRowHeight="14.25"/>
  <cols>
    <col min="1" max="1" width="6.06666666666667" style="5" customWidth="1"/>
    <col min="2" max="2" width="14.875" style="6" customWidth="1"/>
    <col min="3" max="3" width="8.475" style="6" customWidth="1"/>
    <col min="4" max="4" width="31.1333333333333" style="6" customWidth="1"/>
    <col min="5" max="5" width="9.375" style="7" customWidth="1"/>
    <col min="6" max="6" width="21.125" style="6" customWidth="1"/>
    <col min="7" max="7" width="10.6833333333333" style="8" customWidth="1"/>
    <col min="8" max="8" width="10.6833333333333" style="8" hidden="1" customWidth="1"/>
    <col min="9" max="10" width="13.0833333333333" style="9" customWidth="1"/>
    <col min="11" max="14" width="10.2666666666667" style="8" customWidth="1"/>
    <col min="15" max="15" width="9.44166666666667" style="6" customWidth="1"/>
    <col min="16" max="16" width="9.58333333333333" style="6" customWidth="1"/>
    <col min="17" max="17" width="7.35833333333333" style="6" customWidth="1"/>
    <col min="18" max="26" width="7.35833333333333" style="6" hidden="1" customWidth="1"/>
    <col min="27" max="27" width="14.875" style="6" customWidth="1"/>
    <col min="28" max="16384" width="9" style="1"/>
  </cols>
  <sheetData>
    <row r="1" s="1" customFormat="1" ht="43.5" customHeight="1" spans="1:27">
      <c r="A1" s="10" t="s">
        <v>361</v>
      </c>
      <c r="B1" s="10"/>
      <c r="C1" s="10"/>
      <c r="D1" s="10"/>
      <c r="E1" s="10"/>
      <c r="F1" s="10"/>
      <c r="G1" s="10"/>
      <c r="H1" s="10"/>
      <c r="I1" s="10"/>
      <c r="J1" s="10"/>
      <c r="K1" s="10"/>
      <c r="L1" s="10"/>
      <c r="M1" s="10"/>
      <c r="N1" s="10"/>
      <c r="O1" s="10"/>
      <c r="P1" s="10"/>
      <c r="Q1" s="10"/>
      <c r="R1" s="39"/>
      <c r="S1" s="39"/>
      <c r="T1" s="39"/>
      <c r="U1" s="39"/>
      <c r="V1" s="39"/>
      <c r="W1" s="39"/>
      <c r="X1" s="39"/>
      <c r="Y1" s="39"/>
      <c r="Z1" s="39"/>
      <c r="AA1" s="39"/>
    </row>
    <row r="2" ht="20" customHeight="1" spans="1:27">
      <c r="A2" s="11" t="s">
        <v>1</v>
      </c>
      <c r="B2" s="11" t="s">
        <v>2</v>
      </c>
      <c r="C2" s="11" t="s">
        <v>3</v>
      </c>
      <c r="D2" s="11" t="s">
        <v>4</v>
      </c>
      <c r="E2" s="12" t="s">
        <v>5</v>
      </c>
      <c r="F2" s="11" t="s">
        <v>6</v>
      </c>
      <c r="G2" s="13"/>
      <c r="H2" s="13"/>
      <c r="I2" s="26"/>
      <c r="J2" s="26"/>
      <c r="K2" s="13"/>
      <c r="L2" s="13"/>
      <c r="M2" s="13"/>
      <c r="N2" s="13"/>
      <c r="O2" s="11" t="s">
        <v>7</v>
      </c>
      <c r="P2" s="11" t="s">
        <v>8</v>
      </c>
      <c r="Q2" s="11" t="s">
        <v>9</v>
      </c>
      <c r="R2" s="33"/>
      <c r="S2" s="33"/>
      <c r="T2" s="33"/>
      <c r="U2" s="33"/>
      <c r="V2" s="11" t="s">
        <v>362</v>
      </c>
      <c r="W2" s="11" t="s">
        <v>363</v>
      </c>
      <c r="X2" s="11" t="s">
        <v>12</v>
      </c>
      <c r="Y2" s="11" t="s">
        <v>13</v>
      </c>
      <c r="Z2" s="11" t="s">
        <v>14</v>
      </c>
      <c r="AA2" s="11" t="s">
        <v>364</v>
      </c>
    </row>
    <row r="3" ht="20" customHeight="1" spans="1:27">
      <c r="A3" s="11"/>
      <c r="B3" s="11"/>
      <c r="C3" s="11"/>
      <c r="D3" s="11"/>
      <c r="E3" s="12"/>
      <c r="F3" s="11"/>
      <c r="G3" s="13" t="s">
        <v>27</v>
      </c>
      <c r="H3" s="13"/>
      <c r="I3" s="26"/>
      <c r="J3" s="26"/>
      <c r="K3" s="13"/>
      <c r="L3" s="13"/>
      <c r="M3" s="13"/>
      <c r="N3" s="13"/>
      <c r="O3" s="11"/>
      <c r="P3" s="11"/>
      <c r="Q3" s="11"/>
      <c r="R3" s="33"/>
      <c r="S3" s="33"/>
      <c r="T3" s="33"/>
      <c r="U3" s="33"/>
      <c r="V3" s="11"/>
      <c r="W3" s="11"/>
      <c r="X3" s="11"/>
      <c r="Y3" s="11"/>
      <c r="Z3" s="11"/>
      <c r="AA3" s="11"/>
    </row>
    <row r="4" ht="20" customHeight="1" spans="1:27">
      <c r="A4" s="11"/>
      <c r="B4" s="11"/>
      <c r="C4" s="11"/>
      <c r="D4" s="11"/>
      <c r="E4" s="12"/>
      <c r="F4" s="11"/>
      <c r="G4" s="13" t="s">
        <v>28</v>
      </c>
      <c r="H4" s="13"/>
      <c r="I4" s="26" t="s">
        <v>29</v>
      </c>
      <c r="J4" s="26" t="s">
        <v>30</v>
      </c>
      <c r="K4" s="13" t="s">
        <v>31</v>
      </c>
      <c r="L4" s="13" t="s">
        <v>32</v>
      </c>
      <c r="M4" s="13" t="s">
        <v>33</v>
      </c>
      <c r="N4" s="13" t="s">
        <v>34</v>
      </c>
      <c r="O4" s="11"/>
      <c r="P4" s="11"/>
      <c r="Q4" s="11"/>
      <c r="R4" s="33"/>
      <c r="S4" s="33"/>
      <c r="T4" s="33"/>
      <c r="U4" s="33"/>
      <c r="V4" s="11"/>
      <c r="W4" s="11"/>
      <c r="X4" s="11"/>
      <c r="Y4" s="11"/>
      <c r="Z4" s="11"/>
      <c r="AA4" s="11"/>
    </row>
    <row r="5" s="2" customFormat="1" ht="180" customHeight="1" spans="1:27">
      <c r="A5" s="14">
        <v>1</v>
      </c>
      <c r="B5" s="14" t="s">
        <v>39</v>
      </c>
      <c r="C5" s="14" t="s">
        <v>40</v>
      </c>
      <c r="D5" s="14" t="s">
        <v>41</v>
      </c>
      <c r="E5" s="14" t="s">
        <v>42</v>
      </c>
      <c r="F5" s="14" t="s">
        <v>43</v>
      </c>
      <c r="G5" s="15">
        <f t="shared" ref="G5:G15" si="0">SUM(I5:N5)</f>
        <v>173</v>
      </c>
      <c r="H5" s="15"/>
      <c r="I5" s="18">
        <v>173</v>
      </c>
      <c r="J5" s="18"/>
      <c r="K5" s="17"/>
      <c r="L5" s="17"/>
      <c r="M5" s="17"/>
      <c r="N5" s="17"/>
      <c r="O5" s="14" t="s">
        <v>44</v>
      </c>
      <c r="P5" s="14" t="s">
        <v>45</v>
      </c>
      <c r="Q5" s="14" t="s">
        <v>46</v>
      </c>
      <c r="R5" s="14">
        <v>259</v>
      </c>
      <c r="S5" s="14" t="e">
        <f>#REF!-R5</f>
        <v>#REF!</v>
      </c>
      <c r="T5" s="14"/>
      <c r="U5" s="14"/>
      <c r="V5" s="14">
        <f>R5-T5</f>
        <v>259</v>
      </c>
      <c r="W5" s="14" t="e">
        <f>S5-U5</f>
        <v>#REF!</v>
      </c>
      <c r="X5" s="14" t="e">
        <f>T5+U5+W5</f>
        <v>#REF!</v>
      </c>
      <c r="Y5" s="14" t="e">
        <f>#REF!-T5-U5</f>
        <v>#REF!</v>
      </c>
      <c r="Z5" s="14" t="e">
        <f>Y5/#REF!</f>
        <v>#REF!</v>
      </c>
      <c r="AA5" s="14" t="s">
        <v>365</v>
      </c>
    </row>
    <row r="6" s="2" customFormat="1" ht="113" customHeight="1" spans="1:27">
      <c r="A6" s="14">
        <v>2</v>
      </c>
      <c r="B6" s="14" t="s">
        <v>52</v>
      </c>
      <c r="C6" s="14" t="s">
        <v>53</v>
      </c>
      <c r="D6" s="14" t="s">
        <v>54</v>
      </c>
      <c r="E6" s="16" t="s">
        <v>42</v>
      </c>
      <c r="F6" s="14" t="s">
        <v>55</v>
      </c>
      <c r="G6" s="15">
        <f t="shared" si="0"/>
        <v>24.07</v>
      </c>
      <c r="H6" s="15"/>
      <c r="I6" s="18">
        <v>24.07</v>
      </c>
      <c r="J6" s="18"/>
      <c r="K6" s="17"/>
      <c r="L6" s="17"/>
      <c r="M6" s="17"/>
      <c r="N6" s="17"/>
      <c r="O6" s="14" t="s">
        <v>44</v>
      </c>
      <c r="P6" s="14" t="s">
        <v>45</v>
      </c>
      <c r="Q6" s="14" t="s">
        <v>46</v>
      </c>
      <c r="R6" s="14"/>
      <c r="S6" s="14"/>
      <c r="T6" s="14"/>
      <c r="U6" s="14"/>
      <c r="V6" s="14"/>
      <c r="W6" s="14"/>
      <c r="X6" s="14"/>
      <c r="Y6" s="14"/>
      <c r="Z6" s="14"/>
      <c r="AA6" s="14" t="s">
        <v>365</v>
      </c>
    </row>
    <row r="7" s="2" customFormat="1" ht="113" customHeight="1" spans="1:27">
      <c r="A7" s="14">
        <v>3</v>
      </c>
      <c r="B7" s="14" t="s">
        <v>57</v>
      </c>
      <c r="C7" s="14" t="s">
        <v>58</v>
      </c>
      <c r="D7" s="14" t="s">
        <v>59</v>
      </c>
      <c r="E7" s="16" t="s">
        <v>42</v>
      </c>
      <c r="F7" s="14" t="s">
        <v>60</v>
      </c>
      <c r="G7" s="15">
        <f t="shared" si="0"/>
        <v>108.6</v>
      </c>
      <c r="H7" s="15"/>
      <c r="I7" s="18">
        <v>108.6</v>
      </c>
      <c r="J7" s="18"/>
      <c r="K7" s="17"/>
      <c r="L7" s="17"/>
      <c r="M7" s="17"/>
      <c r="N7" s="17"/>
      <c r="O7" s="14" t="s">
        <v>44</v>
      </c>
      <c r="P7" s="14" t="s">
        <v>45</v>
      </c>
      <c r="Q7" s="14" t="s">
        <v>46</v>
      </c>
      <c r="R7" s="14"/>
      <c r="S7" s="14"/>
      <c r="T7" s="14"/>
      <c r="U7" s="14"/>
      <c r="V7" s="14"/>
      <c r="W7" s="14"/>
      <c r="X7" s="14"/>
      <c r="Y7" s="14"/>
      <c r="Z7" s="14"/>
      <c r="AA7" s="14" t="s">
        <v>365</v>
      </c>
    </row>
    <row r="8" s="2" customFormat="1" ht="113" customHeight="1" spans="1:27">
      <c r="A8" s="14">
        <v>4</v>
      </c>
      <c r="B8" s="14" t="s">
        <v>61</v>
      </c>
      <c r="C8" s="14" t="s">
        <v>62</v>
      </c>
      <c r="D8" s="14" t="s">
        <v>63</v>
      </c>
      <c r="E8" s="16" t="s">
        <v>42</v>
      </c>
      <c r="F8" s="14" t="s">
        <v>64</v>
      </c>
      <c r="G8" s="15">
        <f t="shared" si="0"/>
        <v>153.93</v>
      </c>
      <c r="H8" s="15"/>
      <c r="I8" s="18">
        <v>153.93</v>
      </c>
      <c r="J8" s="18"/>
      <c r="K8" s="17"/>
      <c r="L8" s="17"/>
      <c r="M8" s="17"/>
      <c r="N8" s="17"/>
      <c r="O8" s="14" t="s">
        <v>44</v>
      </c>
      <c r="P8" s="14" t="s">
        <v>45</v>
      </c>
      <c r="Q8" s="14" t="s">
        <v>46</v>
      </c>
      <c r="R8" s="14"/>
      <c r="S8" s="14"/>
      <c r="T8" s="14"/>
      <c r="U8" s="14"/>
      <c r="V8" s="14"/>
      <c r="W8" s="14"/>
      <c r="X8" s="14"/>
      <c r="Y8" s="14"/>
      <c r="Z8" s="14"/>
      <c r="AA8" s="14" t="s">
        <v>365</v>
      </c>
    </row>
    <row r="9" s="2" customFormat="1" ht="113" customHeight="1" spans="1:27">
      <c r="A9" s="14">
        <v>5</v>
      </c>
      <c r="B9" s="14" t="s">
        <v>66</v>
      </c>
      <c r="C9" s="14" t="s">
        <v>67</v>
      </c>
      <c r="D9" s="14" t="s">
        <v>68</v>
      </c>
      <c r="E9" s="16" t="s">
        <v>42</v>
      </c>
      <c r="F9" s="14" t="s">
        <v>69</v>
      </c>
      <c r="G9" s="15">
        <f t="shared" si="0"/>
        <v>120.96</v>
      </c>
      <c r="H9" s="15"/>
      <c r="I9" s="18">
        <v>120.96</v>
      </c>
      <c r="J9" s="18"/>
      <c r="K9" s="17"/>
      <c r="L9" s="17"/>
      <c r="M9" s="17"/>
      <c r="N9" s="17"/>
      <c r="O9" s="14" t="s">
        <v>44</v>
      </c>
      <c r="P9" s="14" t="s">
        <v>45</v>
      </c>
      <c r="Q9" s="14" t="s">
        <v>46</v>
      </c>
      <c r="R9" s="14"/>
      <c r="S9" s="14"/>
      <c r="T9" s="14"/>
      <c r="U9" s="14"/>
      <c r="V9" s="14"/>
      <c r="W9" s="14"/>
      <c r="X9" s="14"/>
      <c r="Y9" s="14"/>
      <c r="Z9" s="14"/>
      <c r="AA9" s="14" t="s">
        <v>365</v>
      </c>
    </row>
    <row r="10" s="2" customFormat="1" ht="113" customHeight="1" spans="1:27">
      <c r="A10" s="14">
        <v>6</v>
      </c>
      <c r="B10" s="14" t="s">
        <v>70</v>
      </c>
      <c r="C10" s="14" t="s">
        <v>71</v>
      </c>
      <c r="D10" s="14" t="s">
        <v>72</v>
      </c>
      <c r="E10" s="16" t="s">
        <v>42</v>
      </c>
      <c r="F10" s="14" t="s">
        <v>73</v>
      </c>
      <c r="G10" s="15">
        <f t="shared" si="0"/>
        <v>28.02</v>
      </c>
      <c r="H10" s="15"/>
      <c r="I10" s="18">
        <v>28.02</v>
      </c>
      <c r="J10" s="18"/>
      <c r="K10" s="17"/>
      <c r="L10" s="17"/>
      <c r="M10" s="17"/>
      <c r="N10" s="17"/>
      <c r="O10" s="14" t="s">
        <v>44</v>
      </c>
      <c r="P10" s="14" t="s">
        <v>45</v>
      </c>
      <c r="Q10" s="14" t="s">
        <v>46</v>
      </c>
      <c r="R10" s="14"/>
      <c r="S10" s="14"/>
      <c r="T10" s="14"/>
      <c r="U10" s="14"/>
      <c r="V10" s="14"/>
      <c r="W10" s="14"/>
      <c r="X10" s="14"/>
      <c r="Y10" s="14"/>
      <c r="Z10" s="14"/>
      <c r="AA10" s="14" t="s">
        <v>365</v>
      </c>
    </row>
    <row r="11" s="2" customFormat="1" ht="113" customHeight="1" spans="1:27">
      <c r="A11" s="14">
        <v>7</v>
      </c>
      <c r="B11" s="14" t="s">
        <v>74</v>
      </c>
      <c r="C11" s="14" t="s">
        <v>75</v>
      </c>
      <c r="D11" s="14" t="s">
        <v>76</v>
      </c>
      <c r="E11" s="16" t="s">
        <v>42</v>
      </c>
      <c r="F11" s="14" t="s">
        <v>77</v>
      </c>
      <c r="G11" s="15">
        <f t="shared" si="0"/>
        <v>20.73</v>
      </c>
      <c r="H11" s="15"/>
      <c r="I11" s="18">
        <v>20.73</v>
      </c>
      <c r="J11" s="18"/>
      <c r="K11" s="17"/>
      <c r="L11" s="17"/>
      <c r="M11" s="17"/>
      <c r="N11" s="17"/>
      <c r="O11" s="14" t="s">
        <v>44</v>
      </c>
      <c r="P11" s="14" t="s">
        <v>45</v>
      </c>
      <c r="Q11" s="14" t="s">
        <v>46</v>
      </c>
      <c r="R11" s="14"/>
      <c r="S11" s="14"/>
      <c r="T11" s="14"/>
      <c r="U11" s="14"/>
      <c r="V11" s="14"/>
      <c r="W11" s="14"/>
      <c r="X11" s="14"/>
      <c r="Y11" s="14"/>
      <c r="Z11" s="14"/>
      <c r="AA11" s="14" t="s">
        <v>365</v>
      </c>
    </row>
    <row r="12" s="2" customFormat="1" ht="113" customHeight="1" spans="1:27">
      <c r="A12" s="14">
        <v>8</v>
      </c>
      <c r="B12" s="14" t="s">
        <v>78</v>
      </c>
      <c r="C12" s="14" t="s">
        <v>79</v>
      </c>
      <c r="D12" s="14" t="s">
        <v>80</v>
      </c>
      <c r="E12" s="16" t="s">
        <v>42</v>
      </c>
      <c r="F12" s="14" t="s">
        <v>81</v>
      </c>
      <c r="G12" s="15">
        <f t="shared" si="0"/>
        <v>60.34</v>
      </c>
      <c r="H12" s="15"/>
      <c r="I12" s="18">
        <v>60.34</v>
      </c>
      <c r="J12" s="18"/>
      <c r="K12" s="17"/>
      <c r="L12" s="17"/>
      <c r="M12" s="17"/>
      <c r="N12" s="17"/>
      <c r="O12" s="14" t="s">
        <v>44</v>
      </c>
      <c r="P12" s="14" t="s">
        <v>45</v>
      </c>
      <c r="Q12" s="14" t="s">
        <v>46</v>
      </c>
      <c r="R12" s="14"/>
      <c r="S12" s="14"/>
      <c r="T12" s="14"/>
      <c r="U12" s="14"/>
      <c r="V12" s="14"/>
      <c r="W12" s="14"/>
      <c r="X12" s="14"/>
      <c r="Y12" s="14"/>
      <c r="Z12" s="14"/>
      <c r="AA12" s="14" t="s">
        <v>365</v>
      </c>
    </row>
    <row r="13" s="2" customFormat="1" ht="113" customHeight="1" spans="1:27">
      <c r="A13" s="14">
        <v>9</v>
      </c>
      <c r="B13" s="14" t="s">
        <v>82</v>
      </c>
      <c r="C13" s="14" t="s">
        <v>83</v>
      </c>
      <c r="D13" s="14" t="s">
        <v>84</v>
      </c>
      <c r="E13" s="16" t="s">
        <v>42</v>
      </c>
      <c r="F13" s="14" t="s">
        <v>85</v>
      </c>
      <c r="G13" s="15">
        <f t="shared" si="0"/>
        <v>61</v>
      </c>
      <c r="H13" s="15"/>
      <c r="I13" s="18">
        <v>61</v>
      </c>
      <c r="J13" s="18"/>
      <c r="K13" s="17"/>
      <c r="L13" s="17"/>
      <c r="M13" s="17"/>
      <c r="N13" s="17"/>
      <c r="O13" s="14" t="s">
        <v>44</v>
      </c>
      <c r="P13" s="14" t="s">
        <v>45</v>
      </c>
      <c r="Q13" s="14" t="s">
        <v>46</v>
      </c>
      <c r="R13" s="14"/>
      <c r="S13" s="14"/>
      <c r="T13" s="14"/>
      <c r="U13" s="14"/>
      <c r="V13" s="14"/>
      <c r="W13" s="14"/>
      <c r="X13" s="14"/>
      <c r="Y13" s="14"/>
      <c r="Z13" s="14"/>
      <c r="AA13" s="14" t="s">
        <v>365</v>
      </c>
    </row>
    <row r="14" s="2" customFormat="1" ht="113" customHeight="1" spans="1:27">
      <c r="A14" s="14">
        <v>10</v>
      </c>
      <c r="B14" s="14" t="s">
        <v>87</v>
      </c>
      <c r="C14" s="14" t="s">
        <v>88</v>
      </c>
      <c r="D14" s="14" t="s">
        <v>89</v>
      </c>
      <c r="E14" s="16" t="s">
        <v>42</v>
      </c>
      <c r="F14" s="14" t="s">
        <v>90</v>
      </c>
      <c r="G14" s="15">
        <f t="shared" si="0"/>
        <v>102.67</v>
      </c>
      <c r="H14" s="15"/>
      <c r="I14" s="18">
        <v>102.67</v>
      </c>
      <c r="J14" s="18"/>
      <c r="K14" s="17"/>
      <c r="L14" s="17"/>
      <c r="M14" s="17"/>
      <c r="N14" s="17"/>
      <c r="O14" s="14" t="s">
        <v>44</v>
      </c>
      <c r="P14" s="14" t="s">
        <v>45</v>
      </c>
      <c r="Q14" s="14" t="s">
        <v>46</v>
      </c>
      <c r="R14" s="14"/>
      <c r="S14" s="14"/>
      <c r="T14" s="14"/>
      <c r="U14" s="14"/>
      <c r="V14" s="14"/>
      <c r="W14" s="14"/>
      <c r="X14" s="14"/>
      <c r="Y14" s="14"/>
      <c r="Z14" s="14"/>
      <c r="AA14" s="14" t="s">
        <v>365</v>
      </c>
    </row>
    <row r="15" s="2" customFormat="1" ht="113" customHeight="1" spans="1:27">
      <c r="A15" s="14">
        <v>11</v>
      </c>
      <c r="B15" s="14" t="s">
        <v>91</v>
      </c>
      <c r="C15" s="14" t="s">
        <v>92</v>
      </c>
      <c r="D15" s="14" t="s">
        <v>93</v>
      </c>
      <c r="E15" s="16" t="s">
        <v>42</v>
      </c>
      <c r="F15" s="14" t="s">
        <v>94</v>
      </c>
      <c r="G15" s="15">
        <f t="shared" si="0"/>
        <v>246.54</v>
      </c>
      <c r="H15" s="15"/>
      <c r="I15" s="18">
        <v>246.54</v>
      </c>
      <c r="J15" s="18"/>
      <c r="K15" s="17"/>
      <c r="L15" s="17"/>
      <c r="M15" s="17"/>
      <c r="N15" s="17"/>
      <c r="O15" s="14" t="s">
        <v>44</v>
      </c>
      <c r="P15" s="14" t="s">
        <v>45</v>
      </c>
      <c r="Q15" s="14" t="s">
        <v>46</v>
      </c>
      <c r="R15" s="14"/>
      <c r="S15" s="14"/>
      <c r="T15" s="14"/>
      <c r="U15" s="14"/>
      <c r="V15" s="14"/>
      <c r="W15" s="14"/>
      <c r="X15" s="14"/>
      <c r="Y15" s="14"/>
      <c r="Z15" s="14"/>
      <c r="AA15" s="14" t="s">
        <v>365</v>
      </c>
    </row>
    <row r="16" s="2" customFormat="1" ht="177" customHeight="1" spans="1:27">
      <c r="A16" s="14">
        <v>12</v>
      </c>
      <c r="B16" s="14" t="s">
        <v>96</v>
      </c>
      <c r="C16" s="14" t="s">
        <v>97</v>
      </c>
      <c r="D16" s="14" t="s">
        <v>98</v>
      </c>
      <c r="E16" s="16" t="s">
        <v>99</v>
      </c>
      <c r="F16" s="14" t="s">
        <v>100</v>
      </c>
      <c r="G16" s="15">
        <f>SUM(I16:N17)</f>
        <v>2997</v>
      </c>
      <c r="H16" s="15"/>
      <c r="I16" s="18">
        <f>1439+280.14+76</f>
        <v>1795.14</v>
      </c>
      <c r="J16" s="18"/>
      <c r="K16" s="27"/>
      <c r="L16" s="27"/>
      <c r="M16" s="27"/>
      <c r="N16" s="17"/>
      <c r="O16" s="14" t="s">
        <v>44</v>
      </c>
      <c r="P16" s="14" t="s">
        <v>45</v>
      </c>
      <c r="Q16" s="14" t="s">
        <v>46</v>
      </c>
      <c r="R16" s="14"/>
      <c r="S16" s="14"/>
      <c r="T16" s="14"/>
      <c r="U16" s="14"/>
      <c r="V16" s="14"/>
      <c r="W16" s="14"/>
      <c r="X16" s="14"/>
      <c r="Y16" s="14"/>
      <c r="Z16" s="14"/>
      <c r="AA16" s="14" t="s">
        <v>365</v>
      </c>
    </row>
    <row r="17" s="2" customFormat="1" ht="159" customHeight="1" spans="1:27">
      <c r="A17" s="14"/>
      <c r="B17" s="14"/>
      <c r="C17" s="14"/>
      <c r="D17" s="14"/>
      <c r="E17" s="16"/>
      <c r="F17" s="14"/>
      <c r="G17" s="15"/>
      <c r="H17" s="15"/>
      <c r="I17" s="27"/>
      <c r="J17" s="28">
        <v>1201.86</v>
      </c>
      <c r="K17" s="18"/>
      <c r="L17" s="18"/>
      <c r="M17" s="17"/>
      <c r="N17" s="17"/>
      <c r="O17" s="14"/>
      <c r="P17" s="14"/>
      <c r="Q17" s="14"/>
      <c r="R17" s="14"/>
      <c r="S17" s="14"/>
      <c r="T17" s="14"/>
      <c r="U17" s="14"/>
      <c r="V17" s="14"/>
      <c r="W17" s="14"/>
      <c r="X17" s="14"/>
      <c r="Y17" s="14"/>
      <c r="Z17" s="14"/>
      <c r="AA17" s="14"/>
    </row>
    <row r="18" s="2" customFormat="1" ht="141" customHeight="1" spans="1:27">
      <c r="A18" s="14">
        <v>13</v>
      </c>
      <c r="B18" s="14" t="s">
        <v>102</v>
      </c>
      <c r="C18" s="14" t="s">
        <v>103</v>
      </c>
      <c r="D18" s="14" t="s">
        <v>104</v>
      </c>
      <c r="E18" s="16" t="s">
        <v>105</v>
      </c>
      <c r="F18" s="14" t="s">
        <v>106</v>
      </c>
      <c r="G18" s="17">
        <f t="shared" ref="G18:G23" si="1">SUM(I18:N18)</f>
        <v>1505</v>
      </c>
      <c r="H18" s="17"/>
      <c r="I18" s="17">
        <f>1950-345-100</f>
        <v>1505</v>
      </c>
      <c r="J18" s="17"/>
      <c r="K18" s="17"/>
      <c r="L18" s="17"/>
      <c r="M18" s="17"/>
      <c r="N18" s="17"/>
      <c r="O18" s="14" t="s">
        <v>107</v>
      </c>
      <c r="P18" s="14" t="s">
        <v>45</v>
      </c>
      <c r="Q18" s="14" t="s">
        <v>46</v>
      </c>
      <c r="R18" s="14"/>
      <c r="S18" s="14"/>
      <c r="T18" s="14"/>
      <c r="U18" s="14"/>
      <c r="V18" s="14"/>
      <c r="W18" s="14"/>
      <c r="X18" s="14"/>
      <c r="Y18" s="14"/>
      <c r="Z18" s="14"/>
      <c r="AA18" s="14" t="s">
        <v>365</v>
      </c>
    </row>
    <row r="19" s="2" customFormat="1" ht="137" customHeight="1" spans="1:27">
      <c r="A19" s="14">
        <v>14</v>
      </c>
      <c r="B19" s="14" t="s">
        <v>109</v>
      </c>
      <c r="C19" s="14" t="s">
        <v>110</v>
      </c>
      <c r="D19" s="14" t="s">
        <v>111</v>
      </c>
      <c r="E19" s="16" t="s">
        <v>112</v>
      </c>
      <c r="F19" s="14" t="s">
        <v>113</v>
      </c>
      <c r="G19" s="17">
        <f t="shared" si="1"/>
        <v>60.64</v>
      </c>
      <c r="H19" s="18"/>
      <c r="I19" s="29"/>
      <c r="J19" s="29"/>
      <c r="K19" s="27"/>
      <c r="L19" s="29">
        <v>60.64</v>
      </c>
      <c r="M19" s="17"/>
      <c r="N19" s="17"/>
      <c r="O19" s="14" t="s">
        <v>114</v>
      </c>
      <c r="P19" s="14" t="s">
        <v>45</v>
      </c>
      <c r="Q19" s="14" t="s">
        <v>46</v>
      </c>
      <c r="R19" s="14"/>
      <c r="S19" s="14"/>
      <c r="T19" s="14"/>
      <c r="U19" s="14"/>
      <c r="V19" s="14"/>
      <c r="W19" s="14"/>
      <c r="X19" s="14"/>
      <c r="Y19" s="14"/>
      <c r="Z19" s="14"/>
      <c r="AA19" s="14" t="s">
        <v>365</v>
      </c>
    </row>
    <row r="20" s="2" customFormat="1" ht="82" customHeight="1" spans="1:27">
      <c r="A20" s="14">
        <v>15</v>
      </c>
      <c r="B20" s="14" t="s">
        <v>117</v>
      </c>
      <c r="C20" s="14" t="s">
        <v>110</v>
      </c>
      <c r="D20" s="14" t="s">
        <v>118</v>
      </c>
      <c r="E20" s="14" t="s">
        <v>119</v>
      </c>
      <c r="F20" s="14" t="s">
        <v>120</v>
      </c>
      <c r="G20" s="18">
        <f>SUM(I20:N22)</f>
        <v>978</v>
      </c>
      <c r="H20" s="18"/>
      <c r="I20" s="17">
        <f>825-200</f>
        <v>625</v>
      </c>
      <c r="J20" s="17"/>
      <c r="K20" s="17"/>
      <c r="L20" s="17"/>
      <c r="M20" s="17"/>
      <c r="N20" s="17"/>
      <c r="O20" s="18" t="s">
        <v>114</v>
      </c>
      <c r="P20" s="18" t="s">
        <v>45</v>
      </c>
      <c r="Q20" s="18" t="s">
        <v>46</v>
      </c>
      <c r="R20" s="18"/>
      <c r="S20" s="18"/>
      <c r="T20" s="18"/>
      <c r="U20" s="18"/>
      <c r="V20" s="18"/>
      <c r="W20" s="18"/>
      <c r="X20" s="18"/>
      <c r="Y20" s="18"/>
      <c r="Z20" s="18"/>
      <c r="AA20" s="18" t="s">
        <v>365</v>
      </c>
    </row>
    <row r="21" s="2" customFormat="1" ht="82" customHeight="1" spans="1:27">
      <c r="A21" s="14"/>
      <c r="B21" s="14"/>
      <c r="C21" s="14"/>
      <c r="D21" s="14"/>
      <c r="E21" s="14"/>
      <c r="F21" s="14"/>
      <c r="G21" s="18"/>
      <c r="H21" s="18"/>
      <c r="I21" s="27"/>
      <c r="J21" s="28">
        <v>260.59</v>
      </c>
      <c r="K21" s="17"/>
      <c r="L21" s="17"/>
      <c r="M21" s="17"/>
      <c r="N21" s="17"/>
      <c r="O21" s="18"/>
      <c r="P21" s="18"/>
      <c r="Q21" s="18"/>
      <c r="R21" s="18"/>
      <c r="S21" s="18"/>
      <c r="T21" s="18"/>
      <c r="U21" s="18"/>
      <c r="V21" s="18"/>
      <c r="W21" s="18"/>
      <c r="X21" s="18"/>
      <c r="Y21" s="18"/>
      <c r="Z21" s="18"/>
      <c r="AA21" s="18"/>
    </row>
    <row r="22" s="2" customFormat="1" ht="82" customHeight="1" spans="1:27">
      <c r="A22" s="14"/>
      <c r="B22" s="14"/>
      <c r="C22" s="14"/>
      <c r="D22" s="14"/>
      <c r="E22" s="14"/>
      <c r="F22" s="14"/>
      <c r="G22" s="18"/>
      <c r="H22" s="18"/>
      <c r="I22" s="17"/>
      <c r="J22" s="17"/>
      <c r="K22" s="27"/>
      <c r="L22" s="29">
        <v>92.41</v>
      </c>
      <c r="M22" s="17"/>
      <c r="N22" s="17"/>
      <c r="O22" s="18"/>
      <c r="P22" s="18"/>
      <c r="Q22" s="18"/>
      <c r="R22" s="18"/>
      <c r="S22" s="18"/>
      <c r="T22" s="18"/>
      <c r="U22" s="18"/>
      <c r="V22" s="18"/>
      <c r="W22" s="18"/>
      <c r="X22" s="18"/>
      <c r="Y22" s="18"/>
      <c r="Z22" s="18"/>
      <c r="AA22" s="18"/>
    </row>
    <row r="23" s="2" customFormat="1" ht="113" customHeight="1" spans="1:27">
      <c r="A23" s="14">
        <v>16</v>
      </c>
      <c r="B23" s="14" t="s">
        <v>122</v>
      </c>
      <c r="C23" s="14" t="s">
        <v>123</v>
      </c>
      <c r="D23" s="14" t="s">
        <v>124</v>
      </c>
      <c r="E23" s="16" t="s">
        <v>125</v>
      </c>
      <c r="F23" s="14" t="s">
        <v>126</v>
      </c>
      <c r="G23" s="18">
        <f>SUM(I23:N23)</f>
        <v>200</v>
      </c>
      <c r="H23" s="18"/>
      <c r="I23" s="17"/>
      <c r="J23" s="17"/>
      <c r="K23" s="27"/>
      <c r="L23" s="29">
        <v>200</v>
      </c>
      <c r="M23" s="17"/>
      <c r="N23" s="17"/>
      <c r="O23" s="14" t="s">
        <v>114</v>
      </c>
      <c r="P23" s="14" t="s">
        <v>45</v>
      </c>
      <c r="Q23" s="14" t="s">
        <v>46</v>
      </c>
      <c r="R23" s="14"/>
      <c r="S23" s="14"/>
      <c r="T23" s="14"/>
      <c r="U23" s="14"/>
      <c r="V23" s="14"/>
      <c r="W23" s="14"/>
      <c r="X23" s="14"/>
      <c r="Y23" s="14"/>
      <c r="Z23" s="14"/>
      <c r="AA23" s="14" t="s">
        <v>365</v>
      </c>
    </row>
    <row r="24" s="2" customFormat="1" ht="113" customHeight="1" spans="1:27">
      <c r="A24" s="14">
        <v>17</v>
      </c>
      <c r="B24" s="14" t="s">
        <v>128</v>
      </c>
      <c r="C24" s="14" t="s">
        <v>110</v>
      </c>
      <c r="D24" s="14" t="s">
        <v>129</v>
      </c>
      <c r="E24" s="16" t="s">
        <v>130</v>
      </c>
      <c r="F24" s="14" t="s">
        <v>131</v>
      </c>
      <c r="G24" s="18">
        <v>156</v>
      </c>
      <c r="H24" s="18"/>
      <c r="I24" s="30"/>
      <c r="J24" s="30"/>
      <c r="K24" s="27"/>
      <c r="L24" s="31">
        <f>156-83</f>
        <v>73</v>
      </c>
      <c r="M24" s="17"/>
      <c r="N24" s="17"/>
      <c r="O24" s="14" t="s">
        <v>114</v>
      </c>
      <c r="P24" s="14" t="s">
        <v>45</v>
      </c>
      <c r="Q24" s="14" t="s">
        <v>132</v>
      </c>
      <c r="R24" s="14"/>
      <c r="S24" s="14"/>
      <c r="T24" s="14"/>
      <c r="U24" s="14"/>
      <c r="V24" s="14"/>
      <c r="W24" s="14"/>
      <c r="X24" s="14"/>
      <c r="Y24" s="14"/>
      <c r="Z24" s="14"/>
      <c r="AA24" s="14" t="s">
        <v>365</v>
      </c>
    </row>
    <row r="25" s="2" customFormat="1" ht="113" customHeight="1" spans="1:27">
      <c r="A25" s="14"/>
      <c r="B25" s="14"/>
      <c r="C25" s="14"/>
      <c r="D25" s="14"/>
      <c r="E25" s="16"/>
      <c r="F25" s="14"/>
      <c r="G25" s="18"/>
      <c r="H25" s="18"/>
      <c r="I25" s="27"/>
      <c r="J25" s="28">
        <v>83</v>
      </c>
      <c r="K25" s="17"/>
      <c r="L25" s="17"/>
      <c r="M25" s="17"/>
      <c r="N25" s="17"/>
      <c r="O25" s="14"/>
      <c r="P25" s="14"/>
      <c r="Q25" s="14"/>
      <c r="R25" s="14"/>
      <c r="S25" s="14"/>
      <c r="T25" s="14"/>
      <c r="U25" s="14"/>
      <c r="V25" s="14"/>
      <c r="W25" s="14"/>
      <c r="X25" s="14"/>
      <c r="Y25" s="14"/>
      <c r="Z25" s="14"/>
      <c r="AA25" s="14"/>
    </row>
    <row r="26" s="2" customFormat="1" ht="135" customHeight="1" spans="1:27">
      <c r="A26" s="14">
        <v>18</v>
      </c>
      <c r="B26" s="14" t="s">
        <v>134</v>
      </c>
      <c r="C26" s="14" t="s">
        <v>135</v>
      </c>
      <c r="D26" s="14" t="s">
        <v>136</v>
      </c>
      <c r="E26" s="16" t="s">
        <v>130</v>
      </c>
      <c r="F26" s="14" t="s">
        <v>137</v>
      </c>
      <c r="G26" s="15">
        <f>SUM(I26:N28)</f>
        <v>584.59</v>
      </c>
      <c r="H26" s="15"/>
      <c r="I26" s="17">
        <v>20</v>
      </c>
      <c r="J26" s="17"/>
      <c r="K26" s="17">
        <f>637-121-78+24-128</f>
        <v>334</v>
      </c>
      <c r="L26" s="17"/>
      <c r="M26" s="17"/>
      <c r="N26" s="17"/>
      <c r="O26" s="14" t="s">
        <v>114</v>
      </c>
      <c r="P26" s="14" t="s">
        <v>45</v>
      </c>
      <c r="Q26" s="14" t="s">
        <v>46</v>
      </c>
      <c r="R26" s="14"/>
      <c r="S26" s="14"/>
      <c r="T26" s="14"/>
      <c r="U26" s="14"/>
      <c r="V26" s="14"/>
      <c r="W26" s="14"/>
      <c r="X26" s="14"/>
      <c r="Y26" s="14"/>
      <c r="Z26" s="14"/>
      <c r="AA26" s="14" t="s">
        <v>365</v>
      </c>
    </row>
    <row r="27" s="2" customFormat="1" ht="118" customHeight="1" spans="1:27">
      <c r="A27" s="14"/>
      <c r="B27" s="14"/>
      <c r="C27" s="14"/>
      <c r="D27" s="14"/>
      <c r="E27" s="16"/>
      <c r="F27" s="14"/>
      <c r="G27" s="15"/>
      <c r="H27" s="15"/>
      <c r="I27" s="27"/>
      <c r="J27" s="28">
        <v>67.59</v>
      </c>
      <c r="K27" s="17"/>
      <c r="L27" s="17"/>
      <c r="M27" s="17"/>
      <c r="N27" s="17"/>
      <c r="O27" s="14"/>
      <c r="P27" s="14"/>
      <c r="Q27" s="14"/>
      <c r="R27" s="14"/>
      <c r="S27" s="14"/>
      <c r="T27" s="14"/>
      <c r="U27" s="14"/>
      <c r="V27" s="14"/>
      <c r="W27" s="14"/>
      <c r="X27" s="14"/>
      <c r="Y27" s="14"/>
      <c r="Z27" s="14"/>
      <c r="AA27" s="14"/>
    </row>
    <row r="28" s="2" customFormat="1" ht="84" customHeight="1" spans="1:27">
      <c r="A28" s="14"/>
      <c r="B28" s="14"/>
      <c r="C28" s="14"/>
      <c r="D28" s="14"/>
      <c r="E28" s="16"/>
      <c r="F28" s="14"/>
      <c r="G28" s="15"/>
      <c r="H28" s="15"/>
      <c r="I28" s="28"/>
      <c r="J28" s="28"/>
      <c r="K28" s="17"/>
      <c r="L28" s="17"/>
      <c r="M28" s="18">
        <v>163</v>
      </c>
      <c r="N28" s="17"/>
      <c r="O28" s="14"/>
      <c r="P28" s="14"/>
      <c r="Q28" s="14"/>
      <c r="R28" s="14"/>
      <c r="S28" s="14"/>
      <c r="T28" s="14"/>
      <c r="U28" s="14"/>
      <c r="V28" s="14"/>
      <c r="W28" s="14"/>
      <c r="X28" s="14"/>
      <c r="Y28" s="14"/>
      <c r="Z28" s="14"/>
      <c r="AA28" s="14"/>
    </row>
    <row r="29" s="2" customFormat="1" ht="113" customHeight="1" spans="1:27">
      <c r="A29" s="14">
        <v>19</v>
      </c>
      <c r="B29" s="14" t="s">
        <v>140</v>
      </c>
      <c r="C29" s="14" t="s">
        <v>141</v>
      </c>
      <c r="D29" s="14" t="s">
        <v>142</v>
      </c>
      <c r="E29" s="16" t="s">
        <v>112</v>
      </c>
      <c r="F29" s="14" t="s">
        <v>143</v>
      </c>
      <c r="G29" s="15">
        <f t="shared" ref="G29:G31" si="2">SUM(I29:N29)</f>
        <v>97.81</v>
      </c>
      <c r="H29" s="15">
        <v>3</v>
      </c>
      <c r="I29" s="17"/>
      <c r="J29" s="17"/>
      <c r="K29" s="17"/>
      <c r="L29" s="17"/>
      <c r="M29" s="18">
        <v>97.81</v>
      </c>
      <c r="N29" s="27"/>
      <c r="O29" s="14" t="s">
        <v>114</v>
      </c>
      <c r="P29" s="14" t="s">
        <v>45</v>
      </c>
      <c r="Q29" s="14" t="s">
        <v>46</v>
      </c>
      <c r="R29" s="14"/>
      <c r="S29" s="14"/>
      <c r="T29" s="14"/>
      <c r="U29" s="14"/>
      <c r="V29" s="14"/>
      <c r="W29" s="14"/>
      <c r="X29" s="14"/>
      <c r="Y29" s="14"/>
      <c r="Z29" s="14"/>
      <c r="AA29" s="14" t="s">
        <v>365</v>
      </c>
    </row>
    <row r="30" s="2" customFormat="1" ht="113" customHeight="1" spans="1:27">
      <c r="A30" s="14">
        <v>20</v>
      </c>
      <c r="B30" s="14" t="s">
        <v>145</v>
      </c>
      <c r="C30" s="14" t="s">
        <v>146</v>
      </c>
      <c r="D30" s="14" t="s">
        <v>147</v>
      </c>
      <c r="E30" s="14" t="s">
        <v>112</v>
      </c>
      <c r="F30" s="14" t="s">
        <v>148</v>
      </c>
      <c r="G30" s="15">
        <f t="shared" si="2"/>
        <v>164.25</v>
      </c>
      <c r="H30" s="15"/>
      <c r="I30" s="32"/>
      <c r="J30" s="32"/>
      <c r="K30" s="17"/>
      <c r="L30" s="17"/>
      <c r="M30" s="18">
        <v>164.25</v>
      </c>
      <c r="N30" s="17"/>
      <c r="O30" s="14" t="s">
        <v>114</v>
      </c>
      <c r="P30" s="14" t="s">
        <v>45</v>
      </c>
      <c r="Q30" s="14" t="s">
        <v>46</v>
      </c>
      <c r="R30" s="14"/>
      <c r="S30" s="14"/>
      <c r="T30" s="14"/>
      <c r="U30" s="14"/>
      <c r="V30" s="14"/>
      <c r="W30" s="14"/>
      <c r="X30" s="14"/>
      <c r="Y30" s="14"/>
      <c r="Z30" s="14"/>
      <c r="AA30" s="14" t="s">
        <v>365</v>
      </c>
    </row>
    <row r="31" s="2" customFormat="1" ht="113" customHeight="1" spans="1:27">
      <c r="A31" s="14">
        <v>21</v>
      </c>
      <c r="B31" s="14" t="s">
        <v>151</v>
      </c>
      <c r="C31" s="14" t="s">
        <v>152</v>
      </c>
      <c r="D31" s="14" t="s">
        <v>153</v>
      </c>
      <c r="E31" s="16" t="s">
        <v>112</v>
      </c>
      <c r="F31" s="14" t="s">
        <v>154</v>
      </c>
      <c r="G31" s="15">
        <f t="shared" si="2"/>
        <v>112.79</v>
      </c>
      <c r="H31" s="15"/>
      <c r="I31" s="17"/>
      <c r="J31" s="17"/>
      <c r="K31" s="17"/>
      <c r="L31" s="17"/>
      <c r="M31" s="18">
        <v>112.79</v>
      </c>
      <c r="N31" s="17"/>
      <c r="O31" s="14" t="s">
        <v>114</v>
      </c>
      <c r="P31" s="14" t="s">
        <v>45</v>
      </c>
      <c r="Q31" s="14" t="s">
        <v>46</v>
      </c>
      <c r="R31" s="14"/>
      <c r="S31" s="14"/>
      <c r="T31" s="14"/>
      <c r="U31" s="14"/>
      <c r="V31" s="14"/>
      <c r="W31" s="14"/>
      <c r="X31" s="14"/>
      <c r="Y31" s="14"/>
      <c r="Z31" s="14"/>
      <c r="AA31" s="14" t="s">
        <v>365</v>
      </c>
    </row>
    <row r="32" s="2" customFormat="1" ht="113" customHeight="1" spans="1:27">
      <c r="A32" s="14">
        <v>22</v>
      </c>
      <c r="B32" s="14" t="s">
        <v>156</v>
      </c>
      <c r="C32" s="14" t="s">
        <v>157</v>
      </c>
      <c r="D32" s="14" t="s">
        <v>158</v>
      </c>
      <c r="E32" s="14" t="s">
        <v>112</v>
      </c>
      <c r="F32" s="14" t="s">
        <v>159</v>
      </c>
      <c r="G32" s="15">
        <f>SUM(I32:N33)</f>
        <v>68.41</v>
      </c>
      <c r="H32" s="15"/>
      <c r="I32" s="17"/>
      <c r="J32" s="17"/>
      <c r="K32" s="17"/>
      <c r="L32" s="17"/>
      <c r="M32" s="18">
        <v>65.41</v>
      </c>
      <c r="N32" s="17"/>
      <c r="O32" s="14" t="s">
        <v>114</v>
      </c>
      <c r="P32" s="14" t="s">
        <v>45</v>
      </c>
      <c r="Q32" s="14" t="s">
        <v>46</v>
      </c>
      <c r="R32" s="14"/>
      <c r="S32" s="14"/>
      <c r="T32" s="14"/>
      <c r="U32" s="14"/>
      <c r="V32" s="14"/>
      <c r="W32" s="14"/>
      <c r="X32" s="14"/>
      <c r="Y32" s="14"/>
      <c r="Z32" s="14"/>
      <c r="AA32" s="14" t="s">
        <v>365</v>
      </c>
    </row>
    <row r="33" s="2" customFormat="1" ht="113" customHeight="1" spans="1:27">
      <c r="A33" s="14"/>
      <c r="B33" s="14"/>
      <c r="C33" s="14"/>
      <c r="D33" s="14"/>
      <c r="E33" s="14"/>
      <c r="F33" s="14"/>
      <c r="G33" s="15"/>
      <c r="H33" s="15"/>
      <c r="I33" s="32"/>
      <c r="J33" s="32"/>
      <c r="K33" s="18">
        <v>3</v>
      </c>
      <c r="L33" s="18"/>
      <c r="M33" s="17"/>
      <c r="N33" s="18"/>
      <c r="O33" s="14"/>
      <c r="P33" s="14"/>
      <c r="Q33" s="14"/>
      <c r="R33" s="14"/>
      <c r="S33" s="14"/>
      <c r="T33" s="14"/>
      <c r="U33" s="14"/>
      <c r="V33" s="14"/>
      <c r="W33" s="14"/>
      <c r="X33" s="14"/>
      <c r="Y33" s="14"/>
      <c r="Z33" s="14"/>
      <c r="AA33" s="14"/>
    </row>
    <row r="34" s="2" customFormat="1" ht="113" customHeight="1" spans="1:27">
      <c r="A34" s="14">
        <v>23</v>
      </c>
      <c r="B34" s="15" t="s">
        <v>162</v>
      </c>
      <c r="C34" s="15" t="s">
        <v>163</v>
      </c>
      <c r="D34" s="15" t="s">
        <v>164</v>
      </c>
      <c r="E34" s="15" t="s">
        <v>112</v>
      </c>
      <c r="F34" s="15" t="s">
        <v>165</v>
      </c>
      <c r="G34" s="15">
        <f t="shared" ref="G34:G38" si="3">SUM(I34:N34)</f>
        <v>55.67</v>
      </c>
      <c r="H34" s="15"/>
      <c r="I34" s="32"/>
      <c r="J34" s="32"/>
      <c r="K34" s="17"/>
      <c r="L34" s="17"/>
      <c r="M34" s="17"/>
      <c r="N34" s="17">
        <v>55.67</v>
      </c>
      <c r="O34" s="14" t="s">
        <v>114</v>
      </c>
      <c r="P34" s="14" t="s">
        <v>45</v>
      </c>
      <c r="Q34" s="14" t="s">
        <v>46</v>
      </c>
      <c r="R34" s="14"/>
      <c r="S34" s="14"/>
      <c r="T34" s="14"/>
      <c r="U34" s="14"/>
      <c r="V34" s="14"/>
      <c r="W34" s="14"/>
      <c r="X34" s="14"/>
      <c r="Y34" s="14"/>
      <c r="Z34" s="14"/>
      <c r="AA34" s="14" t="s">
        <v>365</v>
      </c>
    </row>
    <row r="35" s="2" customFormat="1" ht="113" customHeight="1" spans="1:27">
      <c r="A35" s="14">
        <v>24</v>
      </c>
      <c r="B35" s="15" t="s">
        <v>167</v>
      </c>
      <c r="C35" s="15" t="s">
        <v>163</v>
      </c>
      <c r="D35" s="15" t="s">
        <v>168</v>
      </c>
      <c r="E35" s="15" t="s">
        <v>112</v>
      </c>
      <c r="F35" s="15" t="s">
        <v>169</v>
      </c>
      <c r="G35" s="15">
        <f t="shared" si="3"/>
        <v>46.74</v>
      </c>
      <c r="H35" s="15"/>
      <c r="I35" s="30"/>
      <c r="J35" s="30"/>
      <c r="K35" s="17"/>
      <c r="L35" s="17"/>
      <c r="M35" s="18">
        <v>46.74</v>
      </c>
      <c r="N35" s="17"/>
      <c r="O35" s="14"/>
      <c r="P35" s="14"/>
      <c r="Q35" s="14"/>
      <c r="R35" s="14"/>
      <c r="S35" s="14"/>
      <c r="T35" s="14"/>
      <c r="U35" s="14"/>
      <c r="V35" s="14"/>
      <c r="W35" s="14"/>
      <c r="X35" s="14"/>
      <c r="Y35" s="14"/>
      <c r="Z35" s="14"/>
      <c r="AA35" s="14" t="s">
        <v>365</v>
      </c>
    </row>
    <row r="36" s="2" customFormat="1" ht="113" customHeight="1" spans="1:27">
      <c r="A36" s="14">
        <v>25</v>
      </c>
      <c r="B36" s="14" t="s">
        <v>171</v>
      </c>
      <c r="C36" s="14" t="s">
        <v>172</v>
      </c>
      <c r="D36" s="14" t="s">
        <v>173</v>
      </c>
      <c r="E36" s="16" t="s">
        <v>112</v>
      </c>
      <c r="F36" s="14" t="s">
        <v>174</v>
      </c>
      <c r="G36" s="15">
        <f t="shared" si="3"/>
        <v>74.52</v>
      </c>
      <c r="H36" s="15"/>
      <c r="I36" s="27"/>
      <c r="J36" s="27"/>
      <c r="K36" s="17"/>
      <c r="L36" s="17"/>
      <c r="M36" s="17"/>
      <c r="N36" s="18">
        <v>74.52</v>
      </c>
      <c r="O36" s="14" t="s">
        <v>114</v>
      </c>
      <c r="P36" s="14" t="s">
        <v>45</v>
      </c>
      <c r="Q36" s="14" t="s">
        <v>46</v>
      </c>
      <c r="R36" s="14"/>
      <c r="S36" s="14"/>
      <c r="T36" s="14"/>
      <c r="U36" s="14"/>
      <c r="V36" s="14"/>
      <c r="W36" s="14"/>
      <c r="X36" s="14"/>
      <c r="Y36" s="14"/>
      <c r="Z36" s="14"/>
      <c r="AA36" s="14" t="s">
        <v>365</v>
      </c>
    </row>
    <row r="37" s="2" customFormat="1" ht="113" customHeight="1" spans="1:27">
      <c r="A37" s="14">
        <v>26</v>
      </c>
      <c r="B37" s="14" t="s">
        <v>175</v>
      </c>
      <c r="C37" s="14" t="s">
        <v>103</v>
      </c>
      <c r="D37" s="14" t="s">
        <v>176</v>
      </c>
      <c r="E37" s="16" t="s">
        <v>177</v>
      </c>
      <c r="F37" s="14" t="s">
        <v>178</v>
      </c>
      <c r="G37" s="15">
        <f t="shared" si="3"/>
        <v>177.12</v>
      </c>
      <c r="H37" s="15"/>
      <c r="I37" s="17"/>
      <c r="J37" s="17"/>
      <c r="K37" s="17">
        <v>177.12</v>
      </c>
      <c r="L37" s="17"/>
      <c r="M37" s="17"/>
      <c r="N37" s="27"/>
      <c r="O37" s="14" t="s">
        <v>179</v>
      </c>
      <c r="P37" s="14" t="s">
        <v>180</v>
      </c>
      <c r="Q37" s="14" t="s">
        <v>132</v>
      </c>
      <c r="R37" s="14"/>
      <c r="S37" s="14"/>
      <c r="T37" s="14"/>
      <c r="U37" s="14"/>
      <c r="V37" s="14"/>
      <c r="W37" s="14"/>
      <c r="X37" s="14"/>
      <c r="Y37" s="14"/>
      <c r="Z37" s="14"/>
      <c r="AA37" s="14" t="s">
        <v>365</v>
      </c>
    </row>
    <row r="38" s="2" customFormat="1" ht="113" customHeight="1" spans="1:27">
      <c r="A38" s="19">
        <v>27</v>
      </c>
      <c r="B38" s="14" t="s">
        <v>183</v>
      </c>
      <c r="C38" s="14" t="s">
        <v>184</v>
      </c>
      <c r="D38" s="14" t="s">
        <v>185</v>
      </c>
      <c r="E38" s="14" t="s">
        <v>186</v>
      </c>
      <c r="F38" s="14" t="s">
        <v>187</v>
      </c>
      <c r="G38" s="15">
        <f t="shared" si="3"/>
        <v>62.11</v>
      </c>
      <c r="H38" s="20"/>
      <c r="I38" s="33"/>
      <c r="J38" s="33"/>
      <c r="K38" s="34"/>
      <c r="L38" s="34"/>
      <c r="M38" s="34"/>
      <c r="N38" s="18">
        <v>62.11</v>
      </c>
      <c r="O38" s="14" t="s">
        <v>44</v>
      </c>
      <c r="P38" s="14" t="s">
        <v>45</v>
      </c>
      <c r="Q38" s="14" t="s">
        <v>46</v>
      </c>
      <c r="R38" s="14"/>
      <c r="S38" s="14"/>
      <c r="T38" s="14"/>
      <c r="U38" s="14"/>
      <c r="V38" s="14"/>
      <c r="W38" s="14"/>
      <c r="X38" s="14"/>
      <c r="Y38" s="14"/>
      <c r="Z38" s="14"/>
      <c r="AA38" s="14" t="s">
        <v>365</v>
      </c>
    </row>
    <row r="39" s="3" customFormat="1" ht="33" customHeight="1" spans="1:27">
      <c r="A39" s="21" t="s">
        <v>189</v>
      </c>
      <c r="B39" s="21"/>
      <c r="C39" s="21"/>
      <c r="D39" s="21"/>
      <c r="E39" s="22"/>
      <c r="F39" s="21"/>
      <c r="G39" s="23">
        <f t="shared" ref="G39:N39" si="4">SUM(G5:G38)</f>
        <v>8440.51</v>
      </c>
      <c r="H39" s="23">
        <f t="shared" si="4"/>
        <v>3</v>
      </c>
      <c r="I39" s="23">
        <f t="shared" si="4"/>
        <v>5045</v>
      </c>
      <c r="J39" s="23">
        <f t="shared" si="4"/>
        <v>1613.04</v>
      </c>
      <c r="K39" s="23">
        <f t="shared" si="4"/>
        <v>514.12</v>
      </c>
      <c r="L39" s="23">
        <f t="shared" si="4"/>
        <v>426.05</v>
      </c>
      <c r="M39" s="23">
        <f t="shared" si="4"/>
        <v>650</v>
      </c>
      <c r="N39" s="23">
        <f t="shared" si="4"/>
        <v>192.3</v>
      </c>
      <c r="O39" s="21"/>
      <c r="P39" s="21"/>
      <c r="Q39" s="14"/>
      <c r="R39" s="14"/>
      <c r="S39" s="14"/>
      <c r="T39" s="14"/>
      <c r="U39" s="14"/>
      <c r="V39" s="14"/>
      <c r="W39" s="14"/>
      <c r="X39" s="14"/>
      <c r="Y39" s="14"/>
      <c r="Z39" s="14"/>
      <c r="AA39" s="21"/>
    </row>
    <row r="40" s="2" customFormat="1" ht="113" customHeight="1" spans="1:27">
      <c r="A40" s="14">
        <v>28</v>
      </c>
      <c r="B40" s="14" t="s">
        <v>190</v>
      </c>
      <c r="C40" s="14" t="s">
        <v>135</v>
      </c>
      <c r="D40" s="14" t="s">
        <v>136</v>
      </c>
      <c r="E40" s="16" t="s">
        <v>130</v>
      </c>
      <c r="F40" s="14" t="s">
        <v>191</v>
      </c>
      <c r="G40" s="15">
        <f t="shared" ref="G40:G58" si="5">SUM(I40:N40)</f>
        <v>221</v>
      </c>
      <c r="H40" s="15"/>
      <c r="I40" s="17">
        <f>100+24</f>
        <v>124</v>
      </c>
      <c r="J40" s="17"/>
      <c r="K40" s="27"/>
      <c r="L40" s="29">
        <f>121-24</f>
        <v>97</v>
      </c>
      <c r="M40" s="17"/>
      <c r="N40" s="17"/>
      <c r="O40" s="14" t="s">
        <v>114</v>
      </c>
      <c r="P40" s="14" t="s">
        <v>45</v>
      </c>
      <c r="Q40" s="14" t="s">
        <v>192</v>
      </c>
      <c r="R40" s="14"/>
      <c r="S40" s="14"/>
      <c r="T40" s="14"/>
      <c r="U40" s="14"/>
      <c r="V40" s="14"/>
      <c r="W40" s="14"/>
      <c r="X40" s="14"/>
      <c r="Y40" s="14"/>
      <c r="Z40" s="14"/>
      <c r="AA40" s="14" t="s">
        <v>365</v>
      </c>
    </row>
    <row r="41" s="2" customFormat="1" ht="113" customHeight="1" spans="1:27">
      <c r="A41" s="14">
        <v>29</v>
      </c>
      <c r="B41" s="14" t="s">
        <v>193</v>
      </c>
      <c r="C41" s="14" t="s">
        <v>146</v>
      </c>
      <c r="D41" s="14" t="s">
        <v>194</v>
      </c>
      <c r="E41" s="16" t="s">
        <v>112</v>
      </c>
      <c r="F41" s="14" t="s">
        <v>195</v>
      </c>
      <c r="G41" s="15">
        <f t="shared" si="5"/>
        <v>57.6</v>
      </c>
      <c r="H41" s="15"/>
      <c r="I41" s="17"/>
      <c r="J41" s="17"/>
      <c r="K41" s="17">
        <v>57.6</v>
      </c>
      <c r="L41" s="17"/>
      <c r="M41" s="17"/>
      <c r="N41" s="27"/>
      <c r="O41" s="14" t="s">
        <v>114</v>
      </c>
      <c r="P41" s="14" t="s">
        <v>45</v>
      </c>
      <c r="Q41" s="14" t="s">
        <v>192</v>
      </c>
      <c r="R41" s="14"/>
      <c r="S41" s="14"/>
      <c r="T41" s="14"/>
      <c r="U41" s="14"/>
      <c r="V41" s="14"/>
      <c r="W41" s="14"/>
      <c r="X41" s="14"/>
      <c r="Y41" s="14"/>
      <c r="Z41" s="14"/>
      <c r="AA41" s="14" t="s">
        <v>365</v>
      </c>
    </row>
    <row r="42" s="2" customFormat="1" ht="113" customHeight="1" spans="1:27">
      <c r="A42" s="14">
        <v>30</v>
      </c>
      <c r="B42" s="14" t="s">
        <v>197</v>
      </c>
      <c r="C42" s="14" t="s">
        <v>198</v>
      </c>
      <c r="D42" s="14" t="s">
        <v>199</v>
      </c>
      <c r="E42" s="16" t="s">
        <v>112</v>
      </c>
      <c r="F42" s="14" t="s">
        <v>200</v>
      </c>
      <c r="G42" s="15">
        <f t="shared" si="5"/>
        <v>50.1</v>
      </c>
      <c r="H42" s="15"/>
      <c r="I42" s="17"/>
      <c r="J42" s="17"/>
      <c r="K42" s="17"/>
      <c r="L42" s="17"/>
      <c r="M42" s="17"/>
      <c r="N42" s="18">
        <v>50.1</v>
      </c>
      <c r="O42" s="14" t="s">
        <v>114</v>
      </c>
      <c r="P42" s="14" t="s">
        <v>45</v>
      </c>
      <c r="Q42" s="14" t="s">
        <v>192</v>
      </c>
      <c r="R42" s="14"/>
      <c r="S42" s="14"/>
      <c r="T42" s="14"/>
      <c r="U42" s="14"/>
      <c r="V42" s="14"/>
      <c r="W42" s="14"/>
      <c r="X42" s="14"/>
      <c r="Y42" s="14"/>
      <c r="Z42" s="14"/>
      <c r="AA42" s="14" t="s">
        <v>365</v>
      </c>
    </row>
    <row r="43" s="2" customFormat="1" ht="113" customHeight="1" spans="1:27">
      <c r="A43" s="14">
        <v>31</v>
      </c>
      <c r="B43" s="14" t="s">
        <v>202</v>
      </c>
      <c r="C43" s="14" t="s">
        <v>203</v>
      </c>
      <c r="D43" s="14" t="s">
        <v>204</v>
      </c>
      <c r="E43" s="16" t="s">
        <v>112</v>
      </c>
      <c r="F43" s="14" t="s">
        <v>205</v>
      </c>
      <c r="G43" s="15">
        <f t="shared" si="5"/>
        <v>24.95</v>
      </c>
      <c r="H43" s="15"/>
      <c r="I43" s="17"/>
      <c r="J43" s="17"/>
      <c r="K43" s="27"/>
      <c r="L43" s="29">
        <v>24.95</v>
      </c>
      <c r="M43" s="17"/>
      <c r="N43" s="27"/>
      <c r="O43" s="14" t="s">
        <v>114</v>
      </c>
      <c r="P43" s="14" t="s">
        <v>45</v>
      </c>
      <c r="Q43" s="14" t="s">
        <v>192</v>
      </c>
      <c r="R43" s="14"/>
      <c r="S43" s="14"/>
      <c r="T43" s="14"/>
      <c r="U43" s="14"/>
      <c r="V43" s="14"/>
      <c r="W43" s="14"/>
      <c r="X43" s="14"/>
      <c r="Y43" s="14"/>
      <c r="Z43" s="14"/>
      <c r="AA43" s="14" t="s">
        <v>365</v>
      </c>
    </row>
    <row r="44" s="2" customFormat="1" ht="113" customHeight="1" spans="1:27">
      <c r="A44" s="14">
        <v>32</v>
      </c>
      <c r="B44" s="14" t="s">
        <v>207</v>
      </c>
      <c r="C44" s="14" t="s">
        <v>53</v>
      </c>
      <c r="D44" s="14" t="s">
        <v>208</v>
      </c>
      <c r="E44" s="16" t="s">
        <v>209</v>
      </c>
      <c r="F44" s="14" t="s">
        <v>210</v>
      </c>
      <c r="G44" s="15">
        <f t="shared" si="5"/>
        <v>80</v>
      </c>
      <c r="H44" s="15"/>
      <c r="I44" s="17">
        <v>80</v>
      </c>
      <c r="J44" s="17"/>
      <c r="K44" s="17"/>
      <c r="L44" s="17"/>
      <c r="M44" s="17"/>
      <c r="N44" s="17"/>
      <c r="O44" s="14" t="s">
        <v>114</v>
      </c>
      <c r="P44" s="14" t="s">
        <v>45</v>
      </c>
      <c r="Q44" s="14" t="s">
        <v>192</v>
      </c>
      <c r="R44" s="14"/>
      <c r="S44" s="14"/>
      <c r="T44" s="14"/>
      <c r="U44" s="14"/>
      <c r="V44" s="14"/>
      <c r="W44" s="14"/>
      <c r="X44" s="14"/>
      <c r="Y44" s="14"/>
      <c r="Z44" s="14"/>
      <c r="AA44" s="14" t="s">
        <v>365</v>
      </c>
    </row>
    <row r="45" s="2" customFormat="1" ht="113" customHeight="1" spans="1:27">
      <c r="A45" s="14">
        <v>33</v>
      </c>
      <c r="B45" s="15" t="s">
        <v>213</v>
      </c>
      <c r="C45" s="15" t="s">
        <v>214</v>
      </c>
      <c r="D45" s="15" t="s">
        <v>215</v>
      </c>
      <c r="E45" s="15" t="s">
        <v>209</v>
      </c>
      <c r="F45" s="15" t="s">
        <v>216</v>
      </c>
      <c r="G45" s="15">
        <f t="shared" si="5"/>
        <v>177.32</v>
      </c>
      <c r="H45" s="15"/>
      <c r="I45" s="17">
        <v>177.32</v>
      </c>
      <c r="J45" s="17"/>
      <c r="K45" s="17"/>
      <c r="L45" s="17"/>
      <c r="M45" s="17"/>
      <c r="N45" s="17"/>
      <c r="O45" s="14" t="s">
        <v>114</v>
      </c>
      <c r="P45" s="14" t="s">
        <v>45</v>
      </c>
      <c r="Q45" s="14" t="s">
        <v>192</v>
      </c>
      <c r="R45" s="14"/>
      <c r="S45" s="14"/>
      <c r="T45" s="14"/>
      <c r="U45" s="14"/>
      <c r="V45" s="14"/>
      <c r="W45" s="14"/>
      <c r="X45" s="14"/>
      <c r="Y45" s="14"/>
      <c r="Z45" s="14"/>
      <c r="AA45" s="14" t="s">
        <v>365</v>
      </c>
    </row>
    <row r="46" s="2" customFormat="1" ht="113" customHeight="1" spans="1:27">
      <c r="A46" s="14">
        <v>34</v>
      </c>
      <c r="B46" s="14" t="s">
        <v>218</v>
      </c>
      <c r="C46" s="14" t="s">
        <v>198</v>
      </c>
      <c r="D46" s="14" t="s">
        <v>219</v>
      </c>
      <c r="E46" s="16" t="s">
        <v>209</v>
      </c>
      <c r="F46" s="14" t="s">
        <v>220</v>
      </c>
      <c r="G46" s="15">
        <f t="shared" si="5"/>
        <v>154.68</v>
      </c>
      <c r="H46" s="15"/>
      <c r="I46" s="17">
        <v>154.68</v>
      </c>
      <c r="J46" s="17"/>
      <c r="K46" s="29"/>
      <c r="L46" s="29"/>
      <c r="M46" s="17"/>
      <c r="N46" s="17"/>
      <c r="O46" s="14" t="s">
        <v>114</v>
      </c>
      <c r="P46" s="14" t="s">
        <v>45</v>
      </c>
      <c r="Q46" s="14" t="s">
        <v>192</v>
      </c>
      <c r="R46" s="14"/>
      <c r="S46" s="14"/>
      <c r="T46" s="14"/>
      <c r="U46" s="14"/>
      <c r="V46" s="14"/>
      <c r="W46" s="14"/>
      <c r="X46" s="14"/>
      <c r="Y46" s="14"/>
      <c r="Z46" s="14"/>
      <c r="AA46" s="14" t="s">
        <v>365</v>
      </c>
    </row>
    <row r="47" s="2" customFormat="1" ht="113" customHeight="1" spans="1:27">
      <c r="A47" s="14">
        <v>35</v>
      </c>
      <c r="B47" s="14" t="s">
        <v>223</v>
      </c>
      <c r="C47" s="14" t="s">
        <v>224</v>
      </c>
      <c r="D47" s="14" t="s">
        <v>225</v>
      </c>
      <c r="E47" s="16" t="s">
        <v>209</v>
      </c>
      <c r="F47" s="14" t="s">
        <v>226</v>
      </c>
      <c r="G47" s="15">
        <f t="shared" si="5"/>
        <v>213</v>
      </c>
      <c r="H47" s="15"/>
      <c r="I47" s="17">
        <f>148+65</f>
        <v>213</v>
      </c>
      <c r="J47" s="17"/>
      <c r="K47" s="29"/>
      <c r="L47" s="29"/>
      <c r="M47" s="17"/>
      <c r="N47" s="27"/>
      <c r="O47" s="14" t="s">
        <v>114</v>
      </c>
      <c r="P47" s="14" t="s">
        <v>45</v>
      </c>
      <c r="Q47" s="14" t="s">
        <v>192</v>
      </c>
      <c r="R47" s="14"/>
      <c r="S47" s="14"/>
      <c r="T47" s="14"/>
      <c r="U47" s="14"/>
      <c r="V47" s="14"/>
      <c r="W47" s="14"/>
      <c r="X47" s="14"/>
      <c r="Y47" s="14"/>
      <c r="Z47" s="14"/>
      <c r="AA47" s="14" t="s">
        <v>365</v>
      </c>
    </row>
    <row r="48" s="2" customFormat="1" ht="113" customHeight="1" spans="1:27">
      <c r="A48" s="14">
        <v>36</v>
      </c>
      <c r="B48" s="14" t="s">
        <v>229</v>
      </c>
      <c r="C48" s="14" t="s">
        <v>230</v>
      </c>
      <c r="D48" s="14" t="s">
        <v>231</v>
      </c>
      <c r="E48" s="16" t="s">
        <v>209</v>
      </c>
      <c r="F48" s="14" t="s">
        <v>232</v>
      </c>
      <c r="G48" s="15">
        <f t="shared" si="5"/>
        <v>216</v>
      </c>
      <c r="H48" s="15"/>
      <c r="I48" s="17">
        <f>150+76-10</f>
        <v>216</v>
      </c>
      <c r="J48" s="17"/>
      <c r="K48" s="17"/>
      <c r="L48" s="17"/>
      <c r="M48" s="17"/>
      <c r="N48" s="17"/>
      <c r="O48" s="14" t="s">
        <v>114</v>
      </c>
      <c r="P48" s="14" t="s">
        <v>45</v>
      </c>
      <c r="Q48" s="14" t="s">
        <v>192</v>
      </c>
      <c r="R48" s="14"/>
      <c r="S48" s="14"/>
      <c r="T48" s="14"/>
      <c r="U48" s="14"/>
      <c r="V48" s="14"/>
      <c r="W48" s="14"/>
      <c r="X48" s="14"/>
      <c r="Y48" s="14"/>
      <c r="Z48" s="14"/>
      <c r="AA48" s="14" t="s">
        <v>365</v>
      </c>
    </row>
    <row r="49" s="2" customFormat="1" ht="113" customHeight="1" spans="1:27">
      <c r="A49" s="14">
        <v>37</v>
      </c>
      <c r="B49" s="14" t="s">
        <v>235</v>
      </c>
      <c r="C49" s="14" t="s">
        <v>236</v>
      </c>
      <c r="D49" s="14" t="s">
        <v>237</v>
      </c>
      <c r="E49" s="16" t="s">
        <v>209</v>
      </c>
      <c r="F49" s="14" t="s">
        <v>238</v>
      </c>
      <c r="G49" s="15">
        <f t="shared" si="5"/>
        <v>185</v>
      </c>
      <c r="H49" s="15"/>
      <c r="I49" s="17">
        <f>145+50-10</f>
        <v>185</v>
      </c>
      <c r="J49" s="17"/>
      <c r="K49" s="17"/>
      <c r="L49" s="17"/>
      <c r="M49" s="17"/>
      <c r="N49" s="27"/>
      <c r="O49" s="14" t="s">
        <v>114</v>
      </c>
      <c r="P49" s="14" t="s">
        <v>45</v>
      </c>
      <c r="Q49" s="14" t="s">
        <v>192</v>
      </c>
      <c r="R49" s="14"/>
      <c r="S49" s="14"/>
      <c r="T49" s="14"/>
      <c r="U49" s="14"/>
      <c r="V49" s="14"/>
      <c r="W49" s="14"/>
      <c r="X49" s="14"/>
      <c r="Y49" s="14"/>
      <c r="Z49" s="14"/>
      <c r="AA49" s="14" t="s">
        <v>365</v>
      </c>
    </row>
    <row r="50" s="2" customFormat="1" ht="85.5" spans="1:27">
      <c r="A50" s="14">
        <v>38</v>
      </c>
      <c r="B50" s="14" t="s">
        <v>241</v>
      </c>
      <c r="C50" s="14" t="s">
        <v>242</v>
      </c>
      <c r="D50" s="14" t="s">
        <v>243</v>
      </c>
      <c r="E50" s="16" t="s">
        <v>209</v>
      </c>
      <c r="F50" s="14" t="s">
        <v>244</v>
      </c>
      <c r="G50" s="15">
        <f t="shared" si="5"/>
        <v>155</v>
      </c>
      <c r="H50" s="15"/>
      <c r="I50" s="17">
        <v>155</v>
      </c>
      <c r="J50" s="17"/>
      <c r="K50" s="29"/>
      <c r="L50" s="29"/>
      <c r="M50" s="17"/>
      <c r="N50" s="27"/>
      <c r="O50" s="14" t="s">
        <v>114</v>
      </c>
      <c r="P50" s="14" t="s">
        <v>45</v>
      </c>
      <c r="Q50" s="14" t="s">
        <v>192</v>
      </c>
      <c r="R50" s="14"/>
      <c r="S50" s="14"/>
      <c r="T50" s="14"/>
      <c r="U50" s="14"/>
      <c r="V50" s="14"/>
      <c r="W50" s="14"/>
      <c r="X50" s="14"/>
      <c r="Y50" s="14"/>
      <c r="Z50" s="14"/>
      <c r="AA50" s="14" t="s">
        <v>365</v>
      </c>
    </row>
    <row r="51" s="2" customFormat="1" ht="85.5" spans="1:27">
      <c r="A51" s="14">
        <v>39</v>
      </c>
      <c r="B51" s="14" t="s">
        <v>247</v>
      </c>
      <c r="C51" s="14" t="s">
        <v>248</v>
      </c>
      <c r="D51" s="14" t="s">
        <v>249</v>
      </c>
      <c r="E51" s="16" t="s">
        <v>209</v>
      </c>
      <c r="F51" s="14" t="s">
        <v>250</v>
      </c>
      <c r="G51" s="15">
        <f t="shared" si="5"/>
        <v>157</v>
      </c>
      <c r="H51" s="15"/>
      <c r="I51" s="17">
        <f>118.7+38.3</f>
        <v>157</v>
      </c>
      <c r="J51" s="17"/>
      <c r="K51" s="29"/>
      <c r="L51" s="29"/>
      <c r="M51" s="17"/>
      <c r="N51" s="27"/>
      <c r="O51" s="14" t="s">
        <v>114</v>
      </c>
      <c r="P51" s="14" t="s">
        <v>45</v>
      </c>
      <c r="Q51" s="14" t="s">
        <v>192</v>
      </c>
      <c r="R51" s="14"/>
      <c r="S51" s="14"/>
      <c r="T51" s="14"/>
      <c r="U51" s="14"/>
      <c r="V51" s="14"/>
      <c r="W51" s="14"/>
      <c r="X51" s="14"/>
      <c r="Y51" s="14"/>
      <c r="Z51" s="14"/>
      <c r="AA51" s="14" t="s">
        <v>365</v>
      </c>
    </row>
    <row r="52" s="2" customFormat="1" ht="99.75" spans="1:27">
      <c r="A52" s="14">
        <v>40</v>
      </c>
      <c r="B52" s="14" t="s">
        <v>253</v>
      </c>
      <c r="C52" s="14" t="s">
        <v>254</v>
      </c>
      <c r="D52" s="14" t="s">
        <v>255</v>
      </c>
      <c r="E52" s="16" t="s">
        <v>209</v>
      </c>
      <c r="F52" s="14" t="s">
        <v>256</v>
      </c>
      <c r="G52" s="15">
        <f t="shared" si="5"/>
        <v>144</v>
      </c>
      <c r="H52" s="15"/>
      <c r="I52" s="17"/>
      <c r="J52" s="17"/>
      <c r="K52" s="27"/>
      <c r="L52" s="29">
        <v>144</v>
      </c>
      <c r="M52" s="17"/>
      <c r="N52" s="17"/>
      <c r="O52" s="14" t="s">
        <v>114</v>
      </c>
      <c r="P52" s="14" t="s">
        <v>45</v>
      </c>
      <c r="Q52" s="14" t="s">
        <v>192</v>
      </c>
      <c r="R52" s="14"/>
      <c r="S52" s="14"/>
      <c r="T52" s="14"/>
      <c r="U52" s="14"/>
      <c r="V52" s="14"/>
      <c r="W52" s="14"/>
      <c r="X52" s="14"/>
      <c r="Y52" s="14"/>
      <c r="Z52" s="14"/>
      <c r="AA52" s="14" t="s">
        <v>365</v>
      </c>
    </row>
    <row r="53" s="2" customFormat="1" ht="113" customHeight="1" spans="1:27">
      <c r="A53" s="14">
        <v>41</v>
      </c>
      <c r="B53" s="14" t="s">
        <v>259</v>
      </c>
      <c r="C53" s="14" t="s">
        <v>260</v>
      </c>
      <c r="D53" s="14" t="s">
        <v>261</v>
      </c>
      <c r="E53" s="16" t="s">
        <v>262</v>
      </c>
      <c r="F53" s="14" t="s">
        <v>263</v>
      </c>
      <c r="G53" s="15">
        <f t="shared" si="5"/>
        <v>28.28</v>
      </c>
      <c r="H53" s="15"/>
      <c r="I53" s="17"/>
      <c r="J53" s="17"/>
      <c r="K53" s="17">
        <v>28.28</v>
      </c>
      <c r="L53" s="17"/>
      <c r="M53" s="17"/>
      <c r="N53" s="17"/>
      <c r="O53" s="14" t="s">
        <v>264</v>
      </c>
      <c r="P53" s="14" t="s">
        <v>45</v>
      </c>
      <c r="Q53" s="14" t="s">
        <v>192</v>
      </c>
      <c r="R53" s="14"/>
      <c r="S53" s="14"/>
      <c r="T53" s="14"/>
      <c r="U53" s="14"/>
      <c r="V53" s="14"/>
      <c r="W53" s="14"/>
      <c r="X53" s="14"/>
      <c r="Y53" s="14"/>
      <c r="Z53" s="14"/>
      <c r="AA53" s="14" t="s">
        <v>365</v>
      </c>
    </row>
    <row r="54" s="2" customFormat="1" ht="113" customHeight="1" spans="1:27">
      <c r="A54" s="14">
        <v>42</v>
      </c>
      <c r="B54" s="14" t="s">
        <v>266</v>
      </c>
      <c r="C54" s="14" t="s">
        <v>267</v>
      </c>
      <c r="D54" s="14" t="s">
        <v>268</v>
      </c>
      <c r="E54" s="16" t="s">
        <v>269</v>
      </c>
      <c r="F54" s="14" t="s">
        <v>270</v>
      </c>
      <c r="G54" s="15">
        <f t="shared" si="5"/>
        <v>542</v>
      </c>
      <c r="H54" s="15"/>
      <c r="I54" s="17"/>
      <c r="J54" s="17"/>
      <c r="K54" s="17"/>
      <c r="L54" s="17"/>
      <c r="M54" s="17"/>
      <c r="N54" s="17">
        <v>542</v>
      </c>
      <c r="O54" s="14" t="s">
        <v>271</v>
      </c>
      <c r="P54" s="14" t="s">
        <v>180</v>
      </c>
      <c r="Q54" s="14" t="s">
        <v>132</v>
      </c>
      <c r="R54" s="14"/>
      <c r="S54" s="14"/>
      <c r="T54" s="14"/>
      <c r="U54" s="14"/>
      <c r="V54" s="14"/>
      <c r="W54" s="14"/>
      <c r="X54" s="14"/>
      <c r="Y54" s="14"/>
      <c r="Z54" s="14"/>
      <c r="AA54" s="14" t="s">
        <v>365</v>
      </c>
    </row>
    <row r="55" s="2" customFormat="1" ht="113" customHeight="1" spans="1:27">
      <c r="A55" s="14">
        <v>43</v>
      </c>
      <c r="B55" s="14" t="s">
        <v>273</v>
      </c>
      <c r="C55" s="14" t="s">
        <v>274</v>
      </c>
      <c r="D55" s="14" t="s">
        <v>275</v>
      </c>
      <c r="E55" s="14" t="s">
        <v>276</v>
      </c>
      <c r="F55" s="14" t="s">
        <v>277</v>
      </c>
      <c r="G55" s="15">
        <f t="shared" si="5"/>
        <v>430</v>
      </c>
      <c r="H55" s="15"/>
      <c r="I55" s="17"/>
      <c r="J55" s="17"/>
      <c r="K55" s="17">
        <v>430</v>
      </c>
      <c r="L55" s="17"/>
      <c r="M55" s="17"/>
      <c r="N55" s="17"/>
      <c r="O55" s="14" t="s">
        <v>114</v>
      </c>
      <c r="P55" s="14" t="s">
        <v>45</v>
      </c>
      <c r="Q55" s="14" t="s">
        <v>192</v>
      </c>
      <c r="R55" s="14" t="s">
        <v>366</v>
      </c>
      <c r="S55" s="14" t="s">
        <v>114</v>
      </c>
      <c r="T55" s="14"/>
      <c r="U55" s="14"/>
      <c r="V55" s="14"/>
      <c r="W55" s="14"/>
      <c r="X55" s="14"/>
      <c r="Y55" s="14"/>
      <c r="Z55" s="14"/>
      <c r="AA55" s="14" t="s">
        <v>367</v>
      </c>
    </row>
    <row r="56" s="2" customFormat="1" ht="113" customHeight="1" spans="1:27">
      <c r="A56" s="14">
        <v>44</v>
      </c>
      <c r="B56" s="14" t="s">
        <v>280</v>
      </c>
      <c r="C56" s="14" t="s">
        <v>281</v>
      </c>
      <c r="D56" s="14" t="s">
        <v>282</v>
      </c>
      <c r="E56" s="16" t="s">
        <v>283</v>
      </c>
      <c r="F56" s="14" t="s">
        <v>284</v>
      </c>
      <c r="G56" s="15">
        <f t="shared" si="5"/>
        <v>210</v>
      </c>
      <c r="H56" s="15"/>
      <c r="I56" s="35"/>
      <c r="J56" s="35"/>
      <c r="K56" s="17">
        <v>210</v>
      </c>
      <c r="L56" s="17"/>
      <c r="M56" s="17"/>
      <c r="N56" s="17"/>
      <c r="O56" s="14" t="s">
        <v>114</v>
      </c>
      <c r="P56" s="14" t="s">
        <v>45</v>
      </c>
      <c r="Q56" s="14" t="s">
        <v>192</v>
      </c>
      <c r="R56" s="14"/>
      <c r="S56" s="14"/>
      <c r="T56" s="14"/>
      <c r="U56" s="14"/>
      <c r="V56" s="14"/>
      <c r="W56" s="14"/>
      <c r="X56" s="14"/>
      <c r="Y56" s="14"/>
      <c r="Z56" s="14"/>
      <c r="AA56" s="14" t="s">
        <v>367</v>
      </c>
    </row>
    <row r="57" s="2" customFormat="1" ht="113" customHeight="1" spans="1:27">
      <c r="A57" s="14">
        <v>45</v>
      </c>
      <c r="B57" s="14" t="s">
        <v>287</v>
      </c>
      <c r="C57" s="14" t="s">
        <v>288</v>
      </c>
      <c r="D57" s="14" t="s">
        <v>289</v>
      </c>
      <c r="E57" s="16" t="s">
        <v>283</v>
      </c>
      <c r="F57" s="14" t="s">
        <v>290</v>
      </c>
      <c r="G57" s="15">
        <f t="shared" si="5"/>
        <v>381.25</v>
      </c>
      <c r="H57" s="15"/>
      <c r="I57" s="17"/>
      <c r="J57" s="17"/>
      <c r="K57" s="17">
        <f>310+71.25</f>
        <v>381.25</v>
      </c>
      <c r="L57" s="17"/>
      <c r="M57" s="17"/>
      <c r="N57" s="17"/>
      <c r="O57" s="14" t="s">
        <v>114</v>
      </c>
      <c r="P57" s="14" t="s">
        <v>45</v>
      </c>
      <c r="Q57" s="14" t="s">
        <v>192</v>
      </c>
      <c r="R57" s="14"/>
      <c r="S57" s="14"/>
      <c r="T57" s="14"/>
      <c r="U57" s="14"/>
      <c r="V57" s="14"/>
      <c r="W57" s="14"/>
      <c r="X57" s="14"/>
      <c r="Y57" s="14"/>
      <c r="Z57" s="14"/>
      <c r="AA57" s="14" t="s">
        <v>367</v>
      </c>
    </row>
    <row r="58" s="2" customFormat="1" ht="113" customHeight="1" spans="1:27">
      <c r="A58" s="14">
        <v>46</v>
      </c>
      <c r="B58" s="14" t="s">
        <v>293</v>
      </c>
      <c r="C58" s="14" t="s">
        <v>294</v>
      </c>
      <c r="D58" s="14" t="s">
        <v>295</v>
      </c>
      <c r="E58" s="16" t="s">
        <v>283</v>
      </c>
      <c r="F58" s="14" t="s">
        <v>296</v>
      </c>
      <c r="G58" s="15">
        <f t="shared" si="5"/>
        <v>360</v>
      </c>
      <c r="H58" s="15"/>
      <c r="I58" s="36"/>
      <c r="J58" s="36"/>
      <c r="K58" s="27"/>
      <c r="L58" s="23">
        <v>360</v>
      </c>
      <c r="M58" s="17"/>
      <c r="N58" s="15"/>
      <c r="O58" s="14" t="s">
        <v>114</v>
      </c>
      <c r="P58" s="14" t="s">
        <v>45</v>
      </c>
      <c r="Q58" s="14" t="s">
        <v>192</v>
      </c>
      <c r="R58" s="14"/>
      <c r="S58" s="14"/>
      <c r="T58" s="14"/>
      <c r="U58" s="14"/>
      <c r="V58" s="14"/>
      <c r="W58" s="14"/>
      <c r="X58" s="14"/>
      <c r="Y58" s="14"/>
      <c r="Z58" s="14"/>
      <c r="AA58" s="14" t="s">
        <v>367</v>
      </c>
    </row>
    <row r="59" s="2" customFormat="1" ht="113" customHeight="1" spans="1:27">
      <c r="A59" s="14">
        <v>47</v>
      </c>
      <c r="B59" s="14" t="s">
        <v>299</v>
      </c>
      <c r="C59" s="14" t="s">
        <v>300</v>
      </c>
      <c r="D59" s="14" t="s">
        <v>301</v>
      </c>
      <c r="E59" s="16" t="s">
        <v>283</v>
      </c>
      <c r="F59" s="14" t="s">
        <v>302</v>
      </c>
      <c r="G59" s="15">
        <f>SUM(I59:N60)</f>
        <v>449.96</v>
      </c>
      <c r="H59" s="15"/>
      <c r="I59" s="17"/>
      <c r="J59" s="17"/>
      <c r="K59" s="27"/>
      <c r="L59" s="29">
        <v>360</v>
      </c>
      <c r="M59" s="17"/>
      <c r="N59" s="17"/>
      <c r="O59" s="14" t="s">
        <v>114</v>
      </c>
      <c r="P59" s="14" t="s">
        <v>45</v>
      </c>
      <c r="Q59" s="14" t="s">
        <v>192</v>
      </c>
      <c r="R59" s="14"/>
      <c r="S59" s="14"/>
      <c r="T59" s="14"/>
      <c r="U59" s="14"/>
      <c r="V59" s="14"/>
      <c r="W59" s="14"/>
      <c r="X59" s="14"/>
      <c r="Y59" s="14"/>
      <c r="Z59" s="14"/>
      <c r="AA59" s="14" t="s">
        <v>367</v>
      </c>
    </row>
    <row r="60" s="2" customFormat="1" ht="113" customHeight="1" spans="1:27">
      <c r="A60" s="14"/>
      <c r="B60" s="14"/>
      <c r="C60" s="14"/>
      <c r="D60" s="14"/>
      <c r="E60" s="16"/>
      <c r="F60" s="14"/>
      <c r="G60" s="15"/>
      <c r="H60" s="15"/>
      <c r="I60" s="27"/>
      <c r="J60" s="17">
        <v>89.96</v>
      </c>
      <c r="K60" s="29"/>
      <c r="L60" s="29"/>
      <c r="M60" s="17"/>
      <c r="N60" s="17"/>
      <c r="O60" s="14"/>
      <c r="P60" s="14"/>
      <c r="Q60" s="14"/>
      <c r="R60" s="14"/>
      <c r="S60" s="14"/>
      <c r="T60" s="14"/>
      <c r="U60" s="14"/>
      <c r="V60" s="14"/>
      <c r="W60" s="14"/>
      <c r="X60" s="14"/>
      <c r="Y60" s="14"/>
      <c r="Z60" s="14"/>
      <c r="AA60" s="14"/>
    </row>
    <row r="61" s="2" customFormat="1" ht="113" customHeight="1" spans="1:27">
      <c r="A61" s="14">
        <v>48</v>
      </c>
      <c r="B61" s="14" t="s">
        <v>306</v>
      </c>
      <c r="C61" s="14" t="s">
        <v>307</v>
      </c>
      <c r="D61" s="14" t="s">
        <v>308</v>
      </c>
      <c r="E61" s="16" t="s">
        <v>283</v>
      </c>
      <c r="F61" s="14" t="s">
        <v>309</v>
      </c>
      <c r="G61" s="15">
        <f t="shared" ref="G61:G66" si="6">SUM(I61:N61)</f>
        <v>328.75</v>
      </c>
      <c r="H61" s="15"/>
      <c r="I61" s="17"/>
      <c r="J61" s="17"/>
      <c r="K61" s="17">
        <v>328.75</v>
      </c>
      <c r="L61" s="17"/>
      <c r="M61" s="17"/>
      <c r="N61" s="17"/>
      <c r="O61" s="14" t="s">
        <v>114</v>
      </c>
      <c r="P61" s="14" t="s">
        <v>45</v>
      </c>
      <c r="Q61" s="14" t="s">
        <v>192</v>
      </c>
      <c r="R61" s="14"/>
      <c r="S61" s="14"/>
      <c r="T61" s="14"/>
      <c r="U61" s="14"/>
      <c r="V61" s="14"/>
      <c r="W61" s="14"/>
      <c r="X61" s="14"/>
      <c r="Y61" s="14"/>
      <c r="Z61" s="14"/>
      <c r="AA61" s="14" t="s">
        <v>367</v>
      </c>
    </row>
    <row r="62" customFormat="1" ht="204" customHeight="1" spans="1:27">
      <c r="A62" s="14">
        <v>49</v>
      </c>
      <c r="B62" s="14" t="s">
        <v>312</v>
      </c>
      <c r="C62" s="14" t="s">
        <v>313</v>
      </c>
      <c r="D62" s="14" t="s">
        <v>314</v>
      </c>
      <c r="E62" s="14" t="s">
        <v>315</v>
      </c>
      <c r="F62" s="14" t="s">
        <v>316</v>
      </c>
      <c r="G62" s="15">
        <f t="shared" si="6"/>
        <v>80</v>
      </c>
      <c r="H62" s="24"/>
      <c r="I62" s="33"/>
      <c r="J62" s="28">
        <v>80</v>
      </c>
      <c r="K62" s="37"/>
      <c r="L62" s="37"/>
      <c r="M62" s="37"/>
      <c r="N62" s="37"/>
      <c r="O62" s="14" t="s">
        <v>317</v>
      </c>
      <c r="P62" s="14" t="s">
        <v>45</v>
      </c>
      <c r="Q62" s="14" t="s">
        <v>192</v>
      </c>
      <c r="R62" s="14"/>
      <c r="S62" s="14"/>
      <c r="T62" s="14"/>
      <c r="U62" s="14"/>
      <c r="V62" s="14"/>
      <c r="W62" s="14"/>
      <c r="X62" s="14"/>
      <c r="Y62" s="14"/>
      <c r="Z62" s="14"/>
      <c r="AA62" s="14" t="s">
        <v>365</v>
      </c>
    </row>
    <row r="63" customFormat="1" ht="204" customHeight="1" spans="1:27">
      <c r="A63" s="14">
        <v>50</v>
      </c>
      <c r="B63" s="14" t="s">
        <v>318</v>
      </c>
      <c r="C63" s="14" t="s">
        <v>103</v>
      </c>
      <c r="D63" s="14" t="s">
        <v>319</v>
      </c>
      <c r="E63" s="14" t="s">
        <v>320</v>
      </c>
      <c r="F63" s="14" t="s">
        <v>321</v>
      </c>
      <c r="G63" s="15">
        <f t="shared" si="6"/>
        <v>83</v>
      </c>
      <c r="H63" s="24"/>
      <c r="I63" s="33"/>
      <c r="J63" s="28">
        <v>83</v>
      </c>
      <c r="K63" s="37"/>
      <c r="L63" s="37"/>
      <c r="M63" s="37"/>
      <c r="N63" s="37"/>
      <c r="O63" s="14" t="s">
        <v>114</v>
      </c>
      <c r="P63" s="14" t="s">
        <v>45</v>
      </c>
      <c r="Q63" s="14" t="s">
        <v>192</v>
      </c>
      <c r="R63" s="14"/>
      <c r="S63" s="14"/>
      <c r="T63" s="14"/>
      <c r="U63" s="14"/>
      <c r="V63" s="14"/>
      <c r="W63" s="14"/>
      <c r="X63" s="14"/>
      <c r="Y63" s="14"/>
      <c r="Z63" s="14"/>
      <c r="AA63" s="14" t="s">
        <v>365</v>
      </c>
    </row>
    <row r="64" customFormat="1" ht="204" customHeight="1" spans="1:27">
      <c r="A64" s="14">
        <v>51</v>
      </c>
      <c r="B64" s="14" t="s">
        <v>322</v>
      </c>
      <c r="C64" s="14" t="s">
        <v>323</v>
      </c>
      <c r="D64" s="14" t="s">
        <v>324</v>
      </c>
      <c r="E64" s="14" t="s">
        <v>325</v>
      </c>
      <c r="F64" s="14" t="s">
        <v>326</v>
      </c>
      <c r="G64" s="15">
        <f t="shared" si="6"/>
        <v>228.91</v>
      </c>
      <c r="H64" s="25"/>
      <c r="I64" s="33"/>
      <c r="J64" s="33"/>
      <c r="K64" s="38"/>
      <c r="L64" s="38"/>
      <c r="M64" s="37"/>
      <c r="N64" s="18">
        <v>228.91</v>
      </c>
      <c r="O64" s="14" t="s">
        <v>114</v>
      </c>
      <c r="P64" s="14" t="s">
        <v>45</v>
      </c>
      <c r="Q64" s="14" t="s">
        <v>192</v>
      </c>
      <c r="R64" s="14"/>
      <c r="S64" s="14"/>
      <c r="T64" s="14"/>
      <c r="U64" s="14"/>
      <c r="V64" s="14"/>
      <c r="W64" s="14"/>
      <c r="X64" s="14"/>
      <c r="Y64" s="14"/>
      <c r="Z64" s="14"/>
      <c r="AA64" s="14" t="s">
        <v>367</v>
      </c>
    </row>
    <row r="65" customFormat="1" ht="204" customHeight="1" spans="1:27">
      <c r="A65" s="14">
        <v>52</v>
      </c>
      <c r="B65" s="14" t="s">
        <v>329</v>
      </c>
      <c r="C65" s="14" t="s">
        <v>330</v>
      </c>
      <c r="D65" s="14" t="s">
        <v>331</v>
      </c>
      <c r="E65" s="14" t="s">
        <v>325</v>
      </c>
      <c r="F65" s="14" t="s">
        <v>326</v>
      </c>
      <c r="G65" s="15">
        <f t="shared" si="6"/>
        <v>472.58</v>
      </c>
      <c r="H65" s="25"/>
      <c r="I65" s="33"/>
      <c r="J65" s="33"/>
      <c r="K65" s="38"/>
      <c r="L65" s="38"/>
      <c r="M65" s="37"/>
      <c r="N65" s="18">
        <v>472.58</v>
      </c>
      <c r="O65" s="14" t="s">
        <v>114</v>
      </c>
      <c r="P65" s="14" t="s">
        <v>45</v>
      </c>
      <c r="Q65" s="14" t="s">
        <v>192</v>
      </c>
      <c r="R65" s="14"/>
      <c r="S65" s="14"/>
      <c r="T65" s="14"/>
      <c r="U65" s="14"/>
      <c r="V65" s="14"/>
      <c r="W65" s="14"/>
      <c r="X65" s="14"/>
      <c r="Y65" s="14"/>
      <c r="Z65" s="14"/>
      <c r="AA65" s="14" t="s">
        <v>367</v>
      </c>
    </row>
    <row r="66" customFormat="1" ht="204" customHeight="1" spans="1:27">
      <c r="A66" s="14">
        <v>53</v>
      </c>
      <c r="B66" s="14" t="s">
        <v>334</v>
      </c>
      <c r="C66" s="14" t="s">
        <v>335</v>
      </c>
      <c r="D66" s="14" t="s">
        <v>336</v>
      </c>
      <c r="E66" s="14" t="s">
        <v>325</v>
      </c>
      <c r="F66" s="14" t="s">
        <v>326</v>
      </c>
      <c r="G66" s="15">
        <f t="shared" si="6"/>
        <v>574.11</v>
      </c>
      <c r="H66" s="25"/>
      <c r="I66" s="33"/>
      <c r="J66" s="33"/>
      <c r="K66" s="38"/>
      <c r="L66" s="38"/>
      <c r="M66" s="37"/>
      <c r="N66" s="18">
        <v>574.11</v>
      </c>
      <c r="O66" s="14" t="s">
        <v>114</v>
      </c>
      <c r="P66" s="14" t="s">
        <v>45</v>
      </c>
      <c r="Q66" s="14" t="s">
        <v>192</v>
      </c>
      <c r="R66" s="14"/>
      <c r="S66" s="14"/>
      <c r="T66" s="14"/>
      <c r="U66" s="14"/>
      <c r="V66" s="14"/>
      <c r="W66" s="14"/>
      <c r="X66" s="14"/>
      <c r="Y66" s="14"/>
      <c r="Z66" s="14"/>
      <c r="AA66" s="14" t="s">
        <v>367</v>
      </c>
    </row>
    <row r="67" customFormat="1" ht="103" customHeight="1" spans="1:27">
      <c r="A67" s="14">
        <v>54</v>
      </c>
      <c r="B67" s="14" t="s">
        <v>339</v>
      </c>
      <c r="C67" s="14" t="s">
        <v>340</v>
      </c>
      <c r="D67" s="14" t="s">
        <v>368</v>
      </c>
      <c r="E67" s="14" t="s">
        <v>325</v>
      </c>
      <c r="F67" s="14" t="s">
        <v>250</v>
      </c>
      <c r="G67" s="15">
        <v>100</v>
      </c>
      <c r="H67" s="25"/>
      <c r="I67" s="18">
        <v>100</v>
      </c>
      <c r="J67" s="24"/>
      <c r="K67" s="38"/>
      <c r="L67" s="38"/>
      <c r="M67" s="37"/>
      <c r="N67" s="18"/>
      <c r="O67" s="14" t="s">
        <v>343</v>
      </c>
      <c r="P67" s="14" t="s">
        <v>45</v>
      </c>
      <c r="Q67" s="14" t="s">
        <v>192</v>
      </c>
      <c r="R67" s="14"/>
      <c r="S67" s="14"/>
      <c r="T67" s="14"/>
      <c r="U67" s="14"/>
      <c r="V67" s="14"/>
      <c r="W67" s="14"/>
      <c r="X67" s="14"/>
      <c r="Y67" s="14"/>
      <c r="Z67" s="14"/>
      <c r="AA67" s="14" t="s">
        <v>365</v>
      </c>
    </row>
    <row r="68" s="4" customFormat="1" ht="55" customHeight="1" spans="1:27">
      <c r="A68" s="40" t="s">
        <v>345</v>
      </c>
      <c r="B68" s="40"/>
      <c r="C68" s="40"/>
      <c r="D68" s="40"/>
      <c r="E68" s="22"/>
      <c r="F68" s="40"/>
      <c r="G68" s="23">
        <f t="shared" ref="G68:N68" si="7">SUM(G40:G67)</f>
        <v>6104.49</v>
      </c>
      <c r="H68" s="23">
        <f t="shared" si="7"/>
        <v>0</v>
      </c>
      <c r="I68" s="23">
        <f t="shared" si="7"/>
        <v>1562</v>
      </c>
      <c r="J68" s="23">
        <f t="shared" si="7"/>
        <v>252.96</v>
      </c>
      <c r="K68" s="23">
        <f t="shared" si="7"/>
        <v>1435.88</v>
      </c>
      <c r="L68" s="23">
        <f t="shared" si="7"/>
        <v>985.95</v>
      </c>
      <c r="M68" s="23">
        <f t="shared" si="7"/>
        <v>0</v>
      </c>
      <c r="N68" s="23">
        <f t="shared" si="7"/>
        <v>1867.7</v>
      </c>
      <c r="O68" s="21"/>
      <c r="P68" s="21"/>
      <c r="Q68" s="14"/>
      <c r="R68" s="14"/>
      <c r="S68" s="14"/>
      <c r="T68" s="14"/>
      <c r="U68" s="14"/>
      <c r="V68" s="14"/>
      <c r="W68" s="14"/>
      <c r="X68" s="14"/>
      <c r="Y68" s="14"/>
      <c r="Z68" s="14"/>
      <c r="AA68" s="40"/>
    </row>
    <row r="69" s="4" customFormat="1" ht="33" customHeight="1" spans="1:27">
      <c r="A69" s="40" t="s">
        <v>346</v>
      </c>
      <c r="B69" s="40"/>
      <c r="C69" s="40"/>
      <c r="D69" s="40"/>
      <c r="E69" s="22"/>
      <c r="F69" s="40"/>
      <c r="G69" s="41">
        <f t="shared" ref="G69:N69" si="8">G39+G68</f>
        <v>14545</v>
      </c>
      <c r="H69" s="41">
        <f t="shared" si="8"/>
        <v>3</v>
      </c>
      <c r="I69" s="41">
        <f t="shared" si="8"/>
        <v>6607</v>
      </c>
      <c r="J69" s="41">
        <f t="shared" si="8"/>
        <v>1866</v>
      </c>
      <c r="K69" s="41">
        <f t="shared" si="8"/>
        <v>1950</v>
      </c>
      <c r="L69" s="41">
        <f t="shared" si="8"/>
        <v>1412</v>
      </c>
      <c r="M69" s="41">
        <f t="shared" si="8"/>
        <v>650</v>
      </c>
      <c r="N69" s="41">
        <f t="shared" si="8"/>
        <v>2060</v>
      </c>
      <c r="O69" s="21"/>
      <c r="P69" s="21"/>
      <c r="Q69" s="21"/>
      <c r="R69" s="21"/>
      <c r="S69" s="21"/>
      <c r="T69" s="21"/>
      <c r="U69" s="21"/>
      <c r="V69" s="21"/>
      <c r="W69" s="21"/>
      <c r="X69" s="21"/>
      <c r="Y69" s="21"/>
      <c r="Z69" s="21"/>
      <c r="AA69" s="40"/>
    </row>
    <row r="70" ht="43" customHeight="1"/>
    <row r="71" spans="4:5">
      <c r="D71" s="42"/>
      <c r="E71" s="6"/>
    </row>
    <row r="72" spans="4:5">
      <c r="D72" s="42"/>
      <c r="E72" s="6"/>
    </row>
    <row r="73" spans="4:5">
      <c r="D73" s="42"/>
      <c r="E73" s="6"/>
    </row>
    <row r="74" spans="4:5">
      <c r="D74" s="42"/>
      <c r="E74" s="6"/>
    </row>
    <row r="75" spans="4:5">
      <c r="D75" s="42"/>
      <c r="E75" s="6"/>
    </row>
    <row r="76" spans="4:5">
      <c r="D76" s="42"/>
      <c r="E76" s="6"/>
    </row>
  </sheetData>
  <mergeCells count="107">
    <mergeCell ref="A1:Q1"/>
    <mergeCell ref="G2:N2"/>
    <mergeCell ref="G3:N3"/>
    <mergeCell ref="Q31:Z31"/>
    <mergeCell ref="A39:F39"/>
    <mergeCell ref="A68:F68"/>
    <mergeCell ref="A69:F69"/>
    <mergeCell ref="A2:A4"/>
    <mergeCell ref="A16:A17"/>
    <mergeCell ref="A20:A22"/>
    <mergeCell ref="A24:A25"/>
    <mergeCell ref="A26:A28"/>
    <mergeCell ref="A32:A33"/>
    <mergeCell ref="A59:A60"/>
    <mergeCell ref="B2:B4"/>
    <mergeCell ref="B16:B17"/>
    <mergeCell ref="B20:B22"/>
    <mergeCell ref="B24:B25"/>
    <mergeCell ref="B26:B28"/>
    <mergeCell ref="B32:B33"/>
    <mergeCell ref="B59:B60"/>
    <mergeCell ref="C2:C4"/>
    <mergeCell ref="C16:C17"/>
    <mergeCell ref="C20:C22"/>
    <mergeCell ref="C24:C25"/>
    <mergeCell ref="C26:C28"/>
    <mergeCell ref="C32:C33"/>
    <mergeCell ref="C59:C60"/>
    <mergeCell ref="D2:D4"/>
    <mergeCell ref="D16:D17"/>
    <mergeCell ref="D20:D22"/>
    <mergeCell ref="D24:D25"/>
    <mergeCell ref="D26:D28"/>
    <mergeCell ref="D32:D33"/>
    <mergeCell ref="D59:D60"/>
    <mergeCell ref="E2:E4"/>
    <mergeCell ref="E16:E17"/>
    <mergeCell ref="E20:E22"/>
    <mergeCell ref="E24:E25"/>
    <mergeCell ref="E26:E28"/>
    <mergeCell ref="E32:E33"/>
    <mergeCell ref="E59:E60"/>
    <mergeCell ref="F2:F4"/>
    <mergeCell ref="F16:F17"/>
    <mergeCell ref="F20:F22"/>
    <mergeCell ref="F24:F25"/>
    <mergeCell ref="F26:F28"/>
    <mergeCell ref="F32:F33"/>
    <mergeCell ref="F59:F60"/>
    <mergeCell ref="G16:G17"/>
    <mergeCell ref="G20:G22"/>
    <mergeCell ref="G24:G25"/>
    <mergeCell ref="G26:G28"/>
    <mergeCell ref="G32:G33"/>
    <mergeCell ref="G59:G60"/>
    <mergeCell ref="H32:H33"/>
    <mergeCell ref="O2:O4"/>
    <mergeCell ref="O16:O17"/>
    <mergeCell ref="O20:O22"/>
    <mergeCell ref="O24:O25"/>
    <mergeCell ref="O26:O28"/>
    <mergeCell ref="O32:O33"/>
    <mergeCell ref="O59:O60"/>
    <mergeCell ref="P2:P4"/>
    <mergeCell ref="P16:P17"/>
    <mergeCell ref="P20:P22"/>
    <mergeCell ref="P24:P25"/>
    <mergeCell ref="P26:P28"/>
    <mergeCell ref="P32:P33"/>
    <mergeCell ref="P59:P60"/>
    <mergeCell ref="Q2:Q4"/>
    <mergeCell ref="Q16:Q17"/>
    <mergeCell ref="Q20:Q22"/>
    <mergeCell ref="Q24:Q25"/>
    <mergeCell ref="Q26:Q28"/>
    <mergeCell ref="Q32:Q33"/>
    <mergeCell ref="Q59:Q60"/>
    <mergeCell ref="R20:R22"/>
    <mergeCell ref="R32:R33"/>
    <mergeCell ref="S20:S22"/>
    <mergeCell ref="S32:S33"/>
    <mergeCell ref="T20:T22"/>
    <mergeCell ref="T32:T33"/>
    <mergeCell ref="U20:U22"/>
    <mergeCell ref="U32:U33"/>
    <mergeCell ref="V2:V4"/>
    <mergeCell ref="V20:V22"/>
    <mergeCell ref="V32:V33"/>
    <mergeCell ref="W2:W4"/>
    <mergeCell ref="W20:W22"/>
    <mergeCell ref="W32:W33"/>
    <mergeCell ref="X2:X4"/>
    <mergeCell ref="X20:X22"/>
    <mergeCell ref="X32:X33"/>
    <mergeCell ref="Y2:Y4"/>
    <mergeCell ref="Y20:Y22"/>
    <mergeCell ref="Y32:Y33"/>
    <mergeCell ref="Z2:Z4"/>
    <mergeCell ref="Z20:Z22"/>
    <mergeCell ref="Z32:Z33"/>
    <mergeCell ref="AA2:AA4"/>
    <mergeCell ref="AA16:AA17"/>
    <mergeCell ref="AA20:AA22"/>
    <mergeCell ref="AA24:AA25"/>
    <mergeCell ref="AA26:AA28"/>
    <mergeCell ref="AA32:AA33"/>
    <mergeCell ref="AA59:AA60"/>
  </mergeCells>
  <pageMargins left="0.590277777777778" right="0.471527777777778" top="0.471527777777778" bottom="0.511805555555556" header="0.511805555555556" footer="0.235416666666667"/>
  <pageSetup paperSize="9" scale="65" fitToHeight="0" orientation="landscape" useFirstPageNumber="1" horizontalDpi="600"/>
  <headerFooter>
    <oddFooter>&amp;C- &amp;P -</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衔接资金台账1018</vt:lpstr>
      <vt:lpstr>衔接资金统计表</vt:lpstr>
      <vt:lpstr>2022年衔接资金项目完成情况统计表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小生老矣</cp:lastModifiedBy>
  <dcterms:created xsi:type="dcterms:W3CDTF">2022-09-20T10:20:00Z</dcterms:created>
  <dcterms:modified xsi:type="dcterms:W3CDTF">2022-12-22T02:36:38Z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351FD719FA5C416BBD165E7885B75B0E</vt:lpwstr>
  </property>
  <property fmtid="{D5CDD505-2E9C-101B-9397-08002B2CF9AE}" pid="3" name="KSOProductBuildVer">
    <vt:lpwstr>2052-11.1.0.12980</vt:lpwstr>
  </property>
</Properties>
</file>